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tammdaten" sheetId="2" state="visible" r:id="rId2"/>
    <sheet name="Jahresplan" sheetId="3" state="visible" r:id="rId3"/>
    <sheet name="Besetzung" sheetId="4" state="visible" r:id="rId4"/>
    <sheet name="Auswertung" sheetId="5" state="visible" r:id="rId5"/>
    <sheet name="Übernahme" sheetId="6" state="visible" r:id="rId6"/>
    <sheet name="Feiertage" sheetId="7" state="visible" r:id="rId7"/>
    <sheet name="Schulferien" sheetId="8" state="visible" r:id="rId8"/>
  </sheets>
  <definedNames>
    <definedName name="_xlnm.Print_Titles" localSheetId="1">'Stammdaten'!$1:$4</definedName>
    <definedName name="_xlnm.Print_Titles" localSheetId="2">'Jahresplan'!$1:$5</definedName>
    <definedName name="_xlnm.Print_Titles" localSheetId="3">'Besetzung'!$1:$8</definedName>
    <definedName name="_xlnm.Print_Titles" localSheetId="4">'Auswertung'!$1:$4</definedName>
    <definedName name="_xlnm.Print_Titles" localSheetId="6">'Feiertage'!$1:$3</definedName>
  </definedNames>
  <calcPr calcId="124519" fullCalcOnLoad="1"/>
</workbook>
</file>

<file path=xl/styles.xml><?xml version="1.0" encoding="utf-8"?>
<styleSheet xmlns="http://schemas.openxmlformats.org/spreadsheetml/2006/main">
  <numFmts count="4">
    <numFmt numFmtId="164" formatCode="0.0"/>
    <numFmt numFmtId="165" formatCode="yyyy-mm-dd"/>
    <numFmt numFmtId="166" formatCode="DD.MM.YYYY"/>
    <numFmt numFmtId="167" formatCode="0.#"/>
  </numFmts>
  <fonts count="31">
    <font>
      <name val="Calibri"/>
      <family val="2"/>
      <color theme="1"/>
      <sz val="11"/>
      <scheme val="minor"/>
    </font>
    <font>
      <name val="Arial"/>
      <b val="1"/>
      <color rgb="00000000"/>
      <sz val="18"/>
    </font>
    <font>
      <name val="Arial"/>
      <color rgb="004A5058"/>
      <sz val="10"/>
    </font>
    <font>
      <name val="Arial"/>
      <sz val="10"/>
    </font>
    <font>
      <name val="Arial"/>
      <b val="1"/>
      <sz val="12"/>
    </font>
    <font>
      <name val="Arial"/>
      <b val="1"/>
      <color rgb="0014418B"/>
      <sz val="10"/>
    </font>
    <font>
      <name val="Arial"/>
      <b val="1"/>
      <color rgb="006E9BE0"/>
      <sz val="10"/>
    </font>
    <font>
      <name val="Arial"/>
      <b val="1"/>
      <color rgb="00C8102E"/>
      <sz val="10"/>
    </font>
    <font>
      <name val="Arial"/>
      <b val="1"/>
      <color rgb="00E8697D"/>
      <sz val="10"/>
    </font>
    <font>
      <name val="Arial"/>
      <b val="1"/>
      <color rgb="001E6B3A"/>
      <sz val="10"/>
    </font>
    <font>
      <name val="Arial"/>
      <b val="1"/>
      <color rgb="008A6D00"/>
      <sz val="10"/>
    </font>
    <font>
      <name val="Arial"/>
      <b val="1"/>
      <color rgb="004A5058"/>
      <sz val="10"/>
    </font>
    <font>
      <name val="Arial"/>
      <b val="1"/>
      <color rgb="0059626C"/>
      <sz val="10"/>
    </font>
    <font>
      <name val="Arial"/>
      <color rgb="004A5058"/>
      <sz val="9"/>
    </font>
    <font>
      <name val="Arial"/>
      <b val="1"/>
      <sz val="14"/>
    </font>
    <font>
      <name val="Arial"/>
      <b val="1"/>
      <color rgb="00000000"/>
      <sz val="10"/>
    </font>
    <font>
      <name val="Arial"/>
      <b val="1"/>
      <sz val="8"/>
    </font>
    <font>
      <name val="Arial"/>
      <color rgb="004A5058"/>
      <sz val="7"/>
    </font>
    <font>
      <name val="Arial"/>
      <color rgb="00C8102E"/>
      <sz val="7"/>
    </font>
    <font>
      <name val="Arial"/>
      <b val="1"/>
      <color rgb="00FFFFFF"/>
      <sz val="10"/>
    </font>
    <font>
      <name val="Arial"/>
      <b val="1"/>
      <sz val="9"/>
    </font>
    <font>
      <name val="Arial"/>
      <b val="1"/>
      <color rgb="0014418B"/>
      <sz val="11"/>
    </font>
    <font>
      <name val="Arial"/>
      <color rgb="0014418B"/>
      <sz val="10"/>
    </font>
    <font>
      <name val="Arial"/>
      <b val="1"/>
      <sz val="10"/>
    </font>
    <font>
      <name val="Arial"/>
      <color rgb="00C8102E"/>
      <sz val="9"/>
    </font>
    <font>
      <name val="Arial"/>
      <b val="1"/>
      <sz val="11"/>
    </font>
    <font>
      <name val="Arial"/>
      <b val="1"/>
      <sz val="16"/>
    </font>
    <font>
      <name val="Arial"/>
      <color rgb="004A5058"/>
      <sz val="11"/>
    </font>
    <font>
      <name val="Arial"/>
      <color rgb="0014418B"/>
      <sz val="9"/>
    </font>
    <font>
      <name val="Arial"/>
      <color rgb="00C8CCD2"/>
      <sz val="9"/>
    </font>
    <font>
      <name val="Arial"/>
      <sz val="9"/>
    </font>
  </fonts>
  <fills count="6">
    <fill>
      <patternFill/>
    </fill>
    <fill>
      <patternFill patternType="gray125"/>
    </fill>
    <fill>
      <patternFill patternType="solid">
        <fgColor rgb="00F2F3F5"/>
      </patternFill>
    </fill>
    <fill>
      <patternFill patternType="solid">
        <fgColor rgb="0014418B"/>
      </patternFill>
    </fill>
    <fill>
      <patternFill patternType="solid">
        <fgColor rgb="000D2E63"/>
      </patternFill>
    </fill>
    <fill>
      <patternFill patternType="solid">
        <fgColor rgb="00FFF8DC"/>
      </patternFill>
    </fill>
  </fills>
  <borders count="5">
    <border>
      <left/>
      <right/>
      <top/>
      <bottom/>
      <diagonal/>
    </border>
    <border>
      <left style="thin">
        <color rgb="00C8CCD2"/>
      </left>
      <right style="thin">
        <color rgb="00C8CCD2"/>
      </right>
      <top style="thin">
        <color rgb="00C8CCD2"/>
      </top>
      <bottom style="thin">
        <color rgb="00C8CCD2"/>
      </bottom>
    </border>
    <border>
      <left style="thin">
        <color rgb="00C8CCD2"/>
      </left>
      <right/>
      <top/>
      <bottom/>
      <diagonal/>
    </border>
    <border>
      <left style="thin">
        <color rgb="00C8CCD2"/>
      </left>
      <right style="thin">
        <color rgb="00C8CCD2"/>
      </right>
      <top/>
      <bottom/>
      <diagonal/>
    </border>
    <border>
      <left style="thin">
        <color rgb="00C8CCD2"/>
      </left>
      <right style="thin">
        <color rgb="00C8CCD2"/>
      </right>
      <top/>
      <bottom style="thin">
        <color rgb="00C8CCD2"/>
      </bottom>
      <diagonal/>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13" fillId="0" borderId="0" applyAlignment="1" pivotButton="0" quotePrefix="0" xfId="0">
      <alignment horizontal="left" vertical="top" wrapText="1"/>
    </xf>
    <xf numFmtId="0" fontId="14" fillId="0" borderId="0" pivotButton="0" quotePrefix="0" xfId="0"/>
    <xf numFmtId="0" fontId="15" fillId="2" borderId="1" applyAlignment="1" pivotButton="0" quotePrefix="0" xfId="0">
      <alignment horizontal="center" vertical="center" wrapText="1"/>
    </xf>
    <xf numFmtId="0" fontId="3" fillId="0" borderId="1" pivotButton="0" quotePrefix="0" xfId="0"/>
    <xf numFmtId="0" fontId="3" fillId="0" borderId="1" applyAlignment="1" pivotButton="0" quotePrefix="0" xfId="0">
      <alignment horizontal="center" vertical="center"/>
    </xf>
    <xf numFmtId="2" fontId="3" fillId="0" borderId="1" applyAlignment="1" pivotButton="0" quotePrefix="0" xfId="0">
      <alignment horizontal="center" vertical="center"/>
    </xf>
    <xf numFmtId="164" fontId="3" fillId="0" borderId="1" applyAlignment="1" pivotButton="0" quotePrefix="0" xfId="0">
      <alignment horizontal="center" vertical="center"/>
    </xf>
    <xf numFmtId="164" fontId="5" fillId="0" borderId="1" applyAlignment="1" pivotButton="0" quotePrefix="0" xfId="0">
      <alignment horizontal="center" vertical="center"/>
    </xf>
    <xf numFmtId="0" fontId="19" fillId="3" borderId="1" applyAlignment="1" pivotButton="0" quotePrefix="0" xfId="0">
      <alignment horizontal="center" vertical="center"/>
    </xf>
    <xf numFmtId="0" fontId="19" fillId="4" borderId="1" applyAlignment="1" pivotButton="0" quotePrefix="0" xfId="0">
      <alignment horizontal="center" vertical="center"/>
    </xf>
    <xf numFmtId="0" fontId="15" fillId="2" borderId="1" applyAlignment="1" pivotButton="0" quotePrefix="0" xfId="0">
      <alignment horizontal="left" vertical="center"/>
    </xf>
    <xf numFmtId="0" fontId="16" fillId="2" borderId="1" applyAlignment="1" pivotButton="0" quotePrefix="0" xfId="0">
      <alignment horizontal="center" vertical="center"/>
    </xf>
    <xf numFmtId="0" fontId="0" fillId="0" borderId="4" pivotButton="0" quotePrefix="0" xfId="0"/>
    <xf numFmtId="0" fontId="17" fillId="2" borderId="1" applyAlignment="1" pivotButton="0" quotePrefix="0" xfId="0">
      <alignment horizontal="center" vertical="center"/>
    </xf>
    <xf numFmtId="0" fontId="18" fillId="2" borderId="1" applyAlignment="1" pivotButton="0" quotePrefix="0" xfId="0">
      <alignment horizontal="center" vertical="center"/>
    </xf>
    <xf numFmtId="0" fontId="3" fillId="0" borderId="1" applyAlignment="1" pivotButton="0" quotePrefix="0" xfId="0">
      <alignment horizontal="left" vertical="center"/>
    </xf>
    <xf numFmtId="0" fontId="20" fillId="0" borderId="1" applyAlignment="1" pivotButton="0" quotePrefix="0" xfId="0">
      <alignment horizontal="center" vertical="center"/>
    </xf>
    <xf numFmtId="0" fontId="21" fillId="5" borderId="1" applyAlignment="1" pivotButton="0" quotePrefix="0" xfId="0">
      <alignment horizontal="center" vertical="center"/>
    </xf>
    <xf numFmtId="0" fontId="13" fillId="0" borderId="0" pivotButton="0" quotePrefix="0" xfId="0"/>
    <xf numFmtId="166" fontId="3" fillId="0" borderId="1" pivotButton="0" quotePrefix="0" xfId="0"/>
    <xf numFmtId="0" fontId="13" fillId="0" borderId="1" applyAlignment="1" pivotButton="0" quotePrefix="0" xfId="0">
      <alignment horizontal="center" vertical="center"/>
    </xf>
    <xf numFmtId="167" fontId="3" fillId="0" borderId="1" applyAlignment="1" pivotButton="0" quotePrefix="0" xfId="0">
      <alignment horizontal="center" vertical="center"/>
    </xf>
    <xf numFmtId="167" fontId="22" fillId="0" borderId="1" applyAlignment="1" pivotButton="0" quotePrefix="0" xfId="0">
      <alignment horizontal="center" vertical="center"/>
    </xf>
    <xf numFmtId="167" fontId="23" fillId="0" borderId="1" applyAlignment="1" pivotButton="0" quotePrefix="0" xfId="0">
      <alignment horizontal="center" vertical="center"/>
    </xf>
    <xf numFmtId="0" fontId="7" fillId="0" borderId="1" applyAlignment="1" pivotButton="0" quotePrefix="0" xfId="0">
      <alignment horizontal="center" vertical="center"/>
    </xf>
    <xf numFmtId="0" fontId="13" fillId="0" borderId="1" applyAlignment="1" pivotButton="0" quotePrefix="0" xfId="0">
      <alignment horizontal="left" vertical="center"/>
    </xf>
    <xf numFmtId="0" fontId="24" fillId="0" borderId="1" applyAlignment="1" pivotButton="0" quotePrefix="0" xfId="0">
      <alignment horizontal="center" vertical="center"/>
    </xf>
    <xf numFmtId="0" fontId="25" fillId="0" borderId="0" pivotButton="0" quotePrefix="0" xfId="0"/>
    <xf numFmtId="0" fontId="26" fillId="0" borderId="0" pivotButton="0" quotePrefix="0" xfId="0"/>
    <xf numFmtId="0" fontId="27" fillId="0" borderId="0" pivotButton="0" quotePrefix="0" xfId="0"/>
    <xf numFmtId="0" fontId="2" fillId="0" borderId="0" applyAlignment="1" pivotButton="0" quotePrefix="0" xfId="0">
      <alignment horizontal="left" vertical="top" wrapText="1"/>
    </xf>
    <xf numFmtId="0" fontId="28" fillId="0" borderId="1" applyAlignment="1" pivotButton="0" quotePrefix="0" xfId="0">
      <alignment horizontal="center" vertical="center"/>
    </xf>
    <xf numFmtId="0" fontId="29" fillId="0" borderId="1" applyAlignment="1" pivotButton="0" quotePrefix="0" xfId="0">
      <alignment horizontal="center" vertical="center"/>
    </xf>
    <xf numFmtId="0" fontId="23" fillId="0" borderId="1" pivotButton="0" quotePrefix="0" xfId="0"/>
    <xf numFmtId="0" fontId="30" fillId="0" borderId="1" applyAlignment="1" pivotButton="0" quotePrefix="0" xfId="0">
      <alignment horizontal="left" vertical="top" wrapText="1"/>
    </xf>
    <xf numFmtId="166" fontId="3" fillId="0" borderId="1" applyAlignment="1" pivotButton="0" quotePrefix="0" xfId="0">
      <alignment horizontal="center" vertical="center"/>
    </xf>
  </cellXfs>
  <cellStyles count="1">
    <cellStyle name="Normal" xfId="0" builtinId="0" hidden="0"/>
  </cellStyles>
  <dxfs count="12">
    <dxf>
      <fill>
        <patternFill patternType="solid">
          <fgColor rgb="00F2F3F5"/>
        </patternFill>
      </fill>
    </dxf>
    <dxf>
      <font>
        <b val="1"/>
        <color rgb="0014418B"/>
      </font>
      <fill>
        <patternFill patternType="solid">
          <fgColor rgb="00DCE6F5"/>
        </patternFill>
      </fill>
    </dxf>
    <dxf>
      <font>
        <b val="1"/>
        <color rgb="00FFFFFF"/>
        <sz val="9"/>
      </font>
      <fill>
        <patternFill patternType="solid">
          <fgColor rgb="0014418B"/>
        </patternFill>
      </fill>
    </dxf>
    <dxf>
      <font>
        <b val="1"/>
        <color rgb="00FFFFFF"/>
        <sz val="9"/>
      </font>
      <fill>
        <patternFill patternType="solid">
          <fgColor rgb="006E9BE0"/>
        </patternFill>
      </fill>
    </dxf>
    <dxf>
      <font>
        <b val="1"/>
        <color rgb="00FFFFFF"/>
        <sz val="9"/>
      </font>
      <fill>
        <patternFill patternType="solid">
          <fgColor rgb="00C8102E"/>
        </patternFill>
      </fill>
    </dxf>
    <dxf>
      <font>
        <b val="1"/>
        <color rgb="00FFFFFF"/>
        <sz val="9"/>
      </font>
      <fill>
        <patternFill patternType="solid">
          <fgColor rgb="00E8697D"/>
        </patternFill>
      </fill>
    </dxf>
    <dxf>
      <font>
        <b val="1"/>
        <color rgb="00FFFFFF"/>
        <sz val="9"/>
      </font>
      <fill>
        <patternFill patternType="solid">
          <fgColor rgb="001E6B3A"/>
        </patternFill>
      </fill>
    </dxf>
    <dxf>
      <font>
        <b val="1"/>
        <color rgb="00FFFFFF"/>
        <sz val="9"/>
      </font>
      <fill>
        <patternFill patternType="solid">
          <fgColor rgb="008A6D00"/>
        </patternFill>
      </fill>
    </dxf>
    <dxf>
      <font>
        <b val="1"/>
        <color rgb="00FFFFFF"/>
        <sz val="9"/>
      </font>
      <fill>
        <patternFill patternType="solid">
          <fgColor rgb="004A5058"/>
        </patternFill>
      </fill>
    </dxf>
    <dxf>
      <font>
        <b val="1"/>
        <color rgb="00FFFFFF"/>
        <sz val="9"/>
      </font>
      <fill>
        <patternFill patternType="solid">
          <fgColor rgb="0059626C"/>
        </patternFill>
      </fill>
    </dxf>
    <dxf>
      <fill>
        <patternFill patternType="solid">
          <fgColor rgb="00DCE6F5"/>
        </patternFill>
      </fill>
    </dxf>
    <dxf>
      <font>
        <b val="1"/>
        <color rgb="00C8102E"/>
      </font>
      <fill>
        <patternFill patternType="solid">
          <fgColor rgb="00FDE3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31"/>
  <sheetViews>
    <sheetView showGridLines="0" workbookViewId="0">
      <selection activeCell="A1" sqref="A1"/>
    </sheetView>
  </sheetViews>
  <sheetFormatPr baseColWidth="8" defaultRowHeight="15"/>
  <cols>
    <col width="3" customWidth="1" min="1" max="1"/>
    <col width="96" customWidth="1" min="2" max="2"/>
  </cols>
  <sheetData>
    <row r="2">
      <c r="B2" s="1" t="inlineStr">
        <is>
          <t>Urlaubs- und Abwesenheitsplaner 2027</t>
        </is>
      </c>
    </row>
    <row r="3">
      <c r="B3" s="2" t="inlineStr">
        <is>
          <t>Personalplaner24 | Vorlagen nach deutschem Arbeitsrecht</t>
        </is>
      </c>
    </row>
    <row r="5">
      <c r="B5" s="3" t="inlineStr"/>
    </row>
    <row r="6">
      <c r="B6" s="4" t="inlineStr">
        <is>
          <t>So gehen Sie vor</t>
        </is>
      </c>
    </row>
    <row r="7" ht="30" customHeight="1">
      <c r="B7" s="3" t="inlineStr">
        <is>
          <t>1. Blatt Stammdaten: Tragen Sie Ihre Beschäftigten ein. Das Bundesland steuert die Feiertage, der Teilzeitfaktor den Urlaubsanspruch. Die Beispielzeilen können Sie überschreiben.</t>
        </is>
      </c>
    </row>
    <row r="8" ht="30" customHeight="1">
      <c r="B8" s="3" t="inlineStr">
        <is>
          <t>2. Blatt Jahresplan: Tragen Sie je Person und Tag ein Kürzel ein. Die Kürzel stehen unten und lassen sich über die Auswahlliste in der Zelle wählen. Feiertage und Wochenenden sind bereits eingefärbt.</t>
        </is>
      </c>
    </row>
    <row r="9" ht="30" customHeight="1">
      <c r="B9" s="3" t="inlineStr">
        <is>
          <t>3. Blatt Besetzung: Zeigt je Tag, wie viele fehlen, wie viele wegen des Feiertags ihres eigenen Bundeslandes frei haben, wie viele bleiben und wer namentlich fehlt. Tragen Sie Ihre Mindestbesetzung ein, dann fällt jeder unterbesetzte Tag rot auf. In Zelle B6 stellen Sie ein, ob Sie von Montag bis Freitag arbeiten, an allen sieben Tagen, oder an allen Tagen einschliesslich der Feiertage.</t>
        </is>
      </c>
    </row>
    <row r="10" ht="30" customHeight="1">
      <c r="B10" s="3" t="inlineStr">
        <is>
          <t>4. Blatt Auswertung: Rechnet ohne Ihr Zutun. Sie sehen Anspruch, genommene Tage und Resturlaub je Person.</t>
        </is>
      </c>
    </row>
    <row r="11" ht="30" customHeight="1">
      <c r="B11" s="3" t="inlineStr">
        <is>
          <t>5. Blatt Übernahme: Wenn Sie schon eine Liste haben, müssen Sie nichts abtippen. Dort steht, wie Sie Ihre bestehenden Namen in fünf Schritten übernehmen. Die Fläche dort trägt dieselben sieben Spalten in derselben Reihenfolge wie die Stammdaten.</t>
        </is>
      </c>
    </row>
    <row r="12" ht="30" customHeight="1">
      <c r="B12" s="3" t="inlineStr">
        <is>
          <t>6. Blatt Feiertage: Die Kreuztabelle, aus der alles andere liest, mit 19 Feiertagen über 16 Bundesländer. Darunter stehen die Arbeitstage je Land zum Gegenrechnen, die Tage, die nur örtlich gelten, und was zuletzt berichtigt wurde.</t>
        </is>
      </c>
    </row>
    <row r="13" ht="30" customHeight="1">
      <c r="B13" s="3" t="inlineStr">
        <is>
          <t>7. Blatt Schulferien: Wann in welchem Land Schulferien sind. Die Tabelle rechnet nicht mit, sie steht daneben. Sie beantwortet die Frage, warum auf eine bestimmte Woche zwölf Anträge kommen und auf die davor keiner.</t>
        </is>
      </c>
    </row>
    <row r="14">
      <c r="B14" s="3" t="inlineStr"/>
    </row>
    <row r="15">
      <c r="B15" s="4" t="inlineStr">
        <is>
          <t>Die Kürzel</t>
        </is>
      </c>
    </row>
    <row r="16">
      <c r="B16" s="5" t="inlineStr">
        <is>
          <t>U   Urlaub   zählt auf den Urlaubsanspruch</t>
        </is>
      </c>
    </row>
    <row r="17">
      <c r="B17" s="6" t="inlineStr">
        <is>
          <t>H   Urlaub halber Tag   zählt auf den Urlaubsanspruch</t>
        </is>
      </c>
    </row>
    <row r="18">
      <c r="B18" s="7" t="inlineStr">
        <is>
          <t>K   Krank</t>
        </is>
      </c>
    </row>
    <row r="19">
      <c r="B19" s="8" t="inlineStr">
        <is>
          <t>KK   Krank Kind</t>
        </is>
      </c>
    </row>
    <row r="20">
      <c r="B20" s="9" t="inlineStr">
        <is>
          <t>F   Fortbildung</t>
        </is>
      </c>
    </row>
    <row r="21">
      <c r="B21" s="10" t="inlineStr">
        <is>
          <t>S   Sonderurlaub</t>
        </is>
      </c>
    </row>
    <row r="22">
      <c r="B22" s="11" t="inlineStr">
        <is>
          <t>UB   Unbezahlt</t>
        </is>
      </c>
    </row>
    <row r="23">
      <c r="B23" s="12" t="inlineStr">
        <is>
          <t>G   Gleitzeit</t>
        </is>
      </c>
    </row>
    <row r="25">
      <c r="B25" s="4" t="inlineStr">
        <is>
          <t>Rechtliche Grundlagen</t>
        </is>
      </c>
    </row>
    <row r="26" ht="28" customHeight="1">
      <c r="B26" s="3" t="inlineStr">
        <is>
          <t>Gesetzlicher Mindesturlaub: 24 Werktage bei einer Sechstagewoche, also 20 Tage bei einer Fünftagewoche (§ 3 Bundesurlaubsgesetz).</t>
        </is>
      </c>
    </row>
    <row r="27" ht="28" customHeight="1">
      <c r="B27" s="3" t="inlineStr">
        <is>
          <t>Diese Mappe rechnet und entscheidet nicht. Die Spalte Resturlaub zeigt die Differenz aus Anspruch und genommenen Tagen, nicht den Betrag, der am Jahresende verfällt. § 7 Absatz 3 Bundesurlaubsgesetz verlangt, dass Urlaub im laufenden Kalenderjahr genommen wird, und lässt eine Übertragung in die ersten drei Monate nur bei dringenden betrieblichen oder in der Person liegenden Gründen zu. Ob Urlaub tatsächlich verfällt, hängt zusätzlich davon ab, ob der Arbeitgeber rechtzeitig zur Beantragung aufgefordert und auf den Verfall hingewiesen hat (Bundesarbeitsgericht, 19.02.2019, 9 AZR 541/15). Ohne diesen Hinweis verfällt der Urlaub nicht.</t>
        </is>
      </c>
    </row>
    <row r="28" ht="28" customHeight="1">
      <c r="B28" s="3" t="inlineStr">
        <is>
          <t>Die Feiertage richten sich nach den Feiertagsgesetzen der Länder. Bundesrechtlich geregelt ist allein der 3. Oktober.</t>
        </is>
      </c>
    </row>
    <row r="29" ht="28" customHeight="1">
      <c r="B29" s="3" t="inlineStr">
        <is>
          <t>Vier Tage gelten nur örtlich und sind deshalb nicht landesweit hinterlegt: Mariä Himmelfahrt in Bayern, Fronleichnam in Sachsen und Thüringen, das Augsburger Friedensfest. Die Liste steht im Blatt Feiertage, bitte für Ihren Standort prüfen.</t>
        </is>
      </c>
    </row>
    <row r="31" ht="30" customHeight="1">
      <c r="B31" s="13" t="inlineStr">
        <is>
          <t>Personalplaner24 ist ein privates Angebot der Hanseatic Tech Company. Es besteht keine Verbindung zu Behörden. Diese Vorlage bildet die genannten Vorschriften ab und ersetzt keine Rechtsberatung.</t>
        </is>
      </c>
    </row>
  </sheetData>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H9"/>
  <sheetViews>
    <sheetView showGridLines="0" workbookViewId="0">
      <pane ySplit="4" topLeftCell="A5" activePane="bottomLeft" state="frozen"/>
      <selection pane="bottomLeft" activeCell="A1" sqref="A1"/>
    </sheetView>
  </sheetViews>
  <sheetFormatPr baseColWidth="8" defaultRowHeight="15"/>
  <cols>
    <col width="18" customWidth="1" min="1" max="1"/>
    <col width="16" customWidth="1" min="2" max="2"/>
    <col width="18" customWidth="1" min="3" max="3"/>
    <col width="12" customWidth="1" min="4" max="4"/>
    <col width="14" customWidth="1" min="5" max="5"/>
    <col width="20" customWidth="1" min="6" max="6"/>
    <col width="18" customWidth="1" min="7" max="7"/>
    <col width="16" customWidth="1" min="8" max="8"/>
  </cols>
  <sheetData>
    <row r="1">
      <c r="A1" s="14" t="inlineStr">
        <is>
          <t>Stammdaten 2027</t>
        </is>
      </c>
    </row>
    <row r="2">
      <c r="A2" s="2" t="inlineStr">
        <is>
          <t>Eine Zeile je Beschäftigtem. Bundesland steuert die Feiertage, Teilzeitfaktor den Anspruch. Beispielzeilen überschreiben.</t>
        </is>
      </c>
    </row>
    <row r="4" ht="30" customHeight="1">
      <c r="A4" s="15" t="inlineStr">
        <is>
          <t>Nachname</t>
        </is>
      </c>
      <c r="B4" s="15" t="inlineStr">
        <is>
          <t>Vorname</t>
        </is>
      </c>
      <c r="C4" s="15" t="inlineStr">
        <is>
          <t>Abteilung</t>
        </is>
      </c>
      <c r="D4" s="15" t="inlineStr">
        <is>
          <t>Bundesland</t>
        </is>
      </c>
      <c r="E4" s="15" t="inlineStr">
        <is>
          <t>Teilzeitfaktor</t>
        </is>
      </c>
      <c r="F4" s="15" t="inlineStr">
        <is>
          <t>Urlaubsanspruch Tage</t>
        </is>
      </c>
      <c r="G4" s="15" t="inlineStr">
        <is>
          <t>Resturlaub Vorjahr</t>
        </is>
      </c>
      <c r="H4" s="15" t="inlineStr">
        <is>
          <t>Anspruch gesamt</t>
        </is>
      </c>
    </row>
    <row r="5">
      <c r="A5" s="16" t="inlineStr">
        <is>
          <t>Ahrens</t>
        </is>
      </c>
      <c r="B5" s="16" t="inlineStr">
        <is>
          <t>Nicole</t>
        </is>
      </c>
      <c r="C5" s="16" t="inlineStr">
        <is>
          <t>Verwaltung</t>
        </is>
      </c>
      <c r="D5" s="17" t="inlineStr">
        <is>
          <t>HH</t>
        </is>
      </c>
      <c r="E5" s="18" t="n">
        <v>1</v>
      </c>
      <c r="F5" s="19" t="n">
        <v>30</v>
      </c>
      <c r="G5" s="19" t="n">
        <v>3.5</v>
      </c>
      <c r="H5" s="20">
        <f>IF(A5="","",ROUND(IF(F5="",0,F5)*IF(E5="",1,E5),1)+IF(G5="",0,G5))</f>
        <v/>
      </c>
    </row>
    <row r="6">
      <c r="A6" s="16" t="inlineStr">
        <is>
          <t>Bergmann</t>
        </is>
      </c>
      <c r="B6" s="16" t="inlineStr">
        <is>
          <t>Tobias</t>
        </is>
      </c>
      <c r="C6" s="16" t="inlineStr">
        <is>
          <t>Produktion</t>
        </is>
      </c>
      <c r="D6" s="17" t="inlineStr">
        <is>
          <t>NI</t>
        </is>
      </c>
      <c r="E6" s="18" t="n">
        <v>1</v>
      </c>
      <c r="F6" s="19" t="n">
        <v>30</v>
      </c>
      <c r="G6" s="19" t="n">
        <v>0</v>
      </c>
      <c r="H6" s="20">
        <f>IF(A6="","",ROUND(IF(F6="",0,F6)*IF(E6="",1,E6),1)+IF(G6="",0,G6))</f>
        <v/>
      </c>
    </row>
    <row r="7">
      <c r="A7" s="16" t="inlineStr">
        <is>
          <t>Cakir</t>
        </is>
      </c>
      <c r="B7" s="16" t="inlineStr">
        <is>
          <t>Elif</t>
        </is>
      </c>
      <c r="C7" s="16" t="inlineStr">
        <is>
          <t>Verwaltung</t>
        </is>
      </c>
      <c r="D7" s="17" t="inlineStr">
        <is>
          <t>HH</t>
        </is>
      </c>
      <c r="E7" s="18" t="n">
        <v>0.5</v>
      </c>
      <c r="F7" s="19" t="n">
        <v>30</v>
      </c>
      <c r="G7" s="19" t="n">
        <v>2</v>
      </c>
      <c r="H7" s="20">
        <f>IF(A7="","",ROUND(IF(F7="",0,F7)*IF(E7="",1,E7),1)+IF(G7="",0,G7))</f>
        <v/>
      </c>
    </row>
    <row r="8">
      <c r="A8" s="16" t="inlineStr">
        <is>
          <t>Dräger</t>
        </is>
      </c>
      <c r="B8" s="16" t="inlineStr">
        <is>
          <t>Marek</t>
        </is>
      </c>
      <c r="C8" s="16" t="inlineStr">
        <is>
          <t>Außendienst</t>
        </is>
      </c>
      <c r="D8" s="17" t="inlineStr">
        <is>
          <t>BY</t>
        </is>
      </c>
      <c r="E8" s="18" t="n">
        <v>1</v>
      </c>
      <c r="F8" s="19" t="n">
        <v>28</v>
      </c>
      <c r="G8" s="19" t="n">
        <v>5</v>
      </c>
      <c r="H8" s="20">
        <f>IF(A8="","",ROUND(IF(F8="",0,F8)*IF(E8="",1,E8),1)+IF(G8="",0,G8))</f>
        <v/>
      </c>
    </row>
    <row r="9">
      <c r="A9" s="16" t="inlineStr">
        <is>
          <t>Engel</t>
        </is>
      </c>
      <c r="B9" s="16" t="inlineStr">
        <is>
          <t>Sabine</t>
        </is>
      </c>
      <c r="C9" s="16" t="inlineStr">
        <is>
          <t>Produktion</t>
        </is>
      </c>
      <c r="D9" s="17" t="inlineStr">
        <is>
          <t>NI</t>
        </is>
      </c>
      <c r="E9" s="18" t="n">
        <v>0.75</v>
      </c>
      <c r="F9" s="19" t="n">
        <v>30</v>
      </c>
      <c r="G9" s="19" t="n">
        <v>0</v>
      </c>
      <c r="H9" s="20">
        <f>IF(A9="","",ROUND(IF(F9="",0,F9)*IF(E9="",1,E9),1)+IF(G9="",0,G9))</f>
        <v/>
      </c>
    </row>
  </sheetData>
  <dataValidations count="2">
    <dataValidation sqref="D5:D9" showDropDown="0" showInputMessage="0" showErrorMessage="1" allowBlank="1" errorTitle="Bundesland" error="Bitte eines der 16 Länderkürzel wählen." type="list">
      <formula1>"BW,BY,BE,BB,HB,HH,HE,MV,NI,NW,RP,SL,SN,ST,SH,TH"</formula1>
    </dataValidation>
    <dataValidation sqref="E5:E9" showDropDown="0" showInputMessage="0" showErrorMessage="1" allowBlank="1" errorTitle="Teilzeitfaktor" error="Wert zwischen 0 und 1, also 0,5 für eine halbe Stelle." type="decimal" operator="between">
      <formula1>0</formula1>
      <formula2>1</formula2>
    </dataValidation>
  </dataValidations>
  <printOptions horizontalCentered="1"/>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NC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3.1" customWidth="1" min="3" max="3"/>
    <col width="3.1" customWidth="1" min="4" max="4"/>
    <col width="3.1" customWidth="1" min="5" max="5"/>
    <col width="3.1" customWidth="1" min="6" max="6"/>
    <col width="3.1" customWidth="1" min="7" max="7"/>
    <col width="3.1" customWidth="1" min="8" max="8"/>
    <col width="3.1" customWidth="1" min="9" max="9"/>
    <col width="3.1" customWidth="1" min="10" max="10"/>
    <col width="3.1" customWidth="1" min="11" max="11"/>
    <col width="3.1" customWidth="1" min="12" max="12"/>
    <col width="3.1" customWidth="1" min="13" max="13"/>
    <col width="3.1" customWidth="1" min="14" max="14"/>
    <col width="3.1" customWidth="1" min="15" max="15"/>
    <col width="3.1" customWidth="1" min="16" max="16"/>
    <col width="3.1" customWidth="1" min="17" max="17"/>
    <col width="3.1" customWidth="1" min="18" max="18"/>
    <col width="3.1" customWidth="1" min="19" max="19"/>
    <col width="3.1" customWidth="1" min="20" max="20"/>
    <col width="3.1" customWidth="1" min="21" max="21"/>
    <col width="3.1" customWidth="1" min="22" max="22"/>
    <col width="3.1" customWidth="1" min="23" max="23"/>
    <col width="3.1" customWidth="1" min="24" max="24"/>
    <col width="3.1" customWidth="1" min="25" max="25"/>
    <col width="3.1" customWidth="1" min="26" max="26"/>
    <col width="3.1" customWidth="1" min="27" max="27"/>
    <col width="3.1" customWidth="1" min="28" max="28"/>
    <col width="3.1" customWidth="1" min="29" max="29"/>
    <col width="3.1" customWidth="1" min="30" max="30"/>
    <col width="3.1" customWidth="1" min="31" max="31"/>
    <col width="3.1" customWidth="1" min="32" max="32"/>
    <col width="3.1" customWidth="1" min="33" max="33"/>
    <col width="3.1" customWidth="1" min="34" max="34"/>
    <col width="3.1" customWidth="1" min="35" max="35"/>
    <col width="3.1" customWidth="1" min="36" max="36"/>
    <col width="3.1" customWidth="1" min="37" max="37"/>
    <col width="3.1" customWidth="1" min="38" max="38"/>
    <col width="3.1" customWidth="1" min="39" max="39"/>
    <col width="3.1" customWidth="1" min="40" max="40"/>
    <col width="3.1" customWidth="1" min="41" max="41"/>
    <col width="3.1" customWidth="1" min="42" max="42"/>
    <col width="3.1" customWidth="1" min="43" max="43"/>
    <col width="3.1" customWidth="1" min="44" max="44"/>
    <col width="3.1" customWidth="1" min="45" max="45"/>
    <col width="3.1" customWidth="1" min="46" max="46"/>
    <col width="3.1" customWidth="1" min="47" max="47"/>
    <col width="3.1" customWidth="1" min="48" max="48"/>
    <col width="3.1" customWidth="1" min="49" max="49"/>
    <col width="3.1" customWidth="1" min="50" max="50"/>
    <col width="3.1" customWidth="1" min="51" max="51"/>
    <col width="3.1" customWidth="1" min="52" max="52"/>
    <col width="3.1" customWidth="1" min="53" max="53"/>
    <col width="3.1" customWidth="1" min="54" max="54"/>
    <col width="3.1" customWidth="1" min="55" max="55"/>
    <col width="3.1" customWidth="1" min="56" max="56"/>
    <col width="3.1" customWidth="1" min="57" max="57"/>
    <col width="3.1" customWidth="1" min="58" max="58"/>
    <col width="3.1" customWidth="1" min="59" max="59"/>
    <col width="3.1" customWidth="1" min="60" max="60"/>
    <col width="3.1" customWidth="1" min="61" max="61"/>
    <col width="3.1" customWidth="1" min="62" max="62"/>
    <col width="3.1" customWidth="1" min="63" max="63"/>
    <col width="3.1" customWidth="1" min="64" max="64"/>
    <col width="3.1" customWidth="1" min="65" max="65"/>
    <col width="3.1" customWidth="1" min="66" max="66"/>
    <col width="3.1" customWidth="1" min="67" max="67"/>
    <col width="3.1" customWidth="1" min="68" max="68"/>
    <col width="3.1" customWidth="1" min="69" max="69"/>
    <col width="3.1" customWidth="1" min="70" max="70"/>
    <col width="3.1" customWidth="1" min="71" max="71"/>
    <col width="3.1" customWidth="1" min="72" max="72"/>
    <col width="3.1" customWidth="1" min="73" max="73"/>
    <col width="3.1" customWidth="1" min="74" max="74"/>
    <col width="3.1" customWidth="1" min="75" max="75"/>
    <col width="3.1" customWidth="1" min="76" max="76"/>
    <col width="3.1" customWidth="1" min="77" max="77"/>
    <col width="3.1" customWidth="1" min="78" max="78"/>
    <col width="3.1" customWidth="1" min="79" max="79"/>
    <col width="3.1" customWidth="1" min="80" max="80"/>
    <col width="3.1" customWidth="1" min="81" max="81"/>
    <col width="3.1" customWidth="1" min="82" max="82"/>
    <col width="3.1" customWidth="1" min="83" max="83"/>
    <col width="3.1" customWidth="1" min="84" max="84"/>
    <col width="3.1" customWidth="1" min="85" max="85"/>
    <col width="3.1" customWidth="1" min="86" max="86"/>
    <col width="3.1" customWidth="1" min="87" max="87"/>
    <col width="3.1" customWidth="1" min="88" max="88"/>
    <col width="3.1" customWidth="1" min="89" max="89"/>
    <col width="3.1" customWidth="1" min="90" max="90"/>
    <col width="3.1" customWidth="1" min="91" max="91"/>
    <col width="3.1" customWidth="1" min="92" max="92"/>
    <col width="3.1" customWidth="1" min="93" max="93"/>
    <col width="3.1" customWidth="1" min="94" max="94"/>
    <col width="3.1" customWidth="1" min="95" max="95"/>
    <col width="3.1" customWidth="1" min="96" max="96"/>
    <col width="3.1" customWidth="1" min="97" max="97"/>
    <col width="3.1" customWidth="1" min="98" max="98"/>
    <col width="3.1" customWidth="1" min="99" max="99"/>
    <col width="3.1" customWidth="1" min="100" max="100"/>
    <col width="3.1" customWidth="1" min="101" max="101"/>
    <col width="3.1" customWidth="1" min="102" max="102"/>
    <col width="3.1" customWidth="1" min="103" max="103"/>
    <col width="3.1" customWidth="1" min="104" max="104"/>
    <col width="3.1" customWidth="1" min="105" max="105"/>
    <col width="3.1" customWidth="1" min="106" max="106"/>
    <col width="3.1" customWidth="1" min="107" max="107"/>
    <col width="3.1" customWidth="1" min="108" max="108"/>
    <col width="3.1" customWidth="1" min="109" max="109"/>
    <col width="3.1" customWidth="1" min="110" max="110"/>
    <col width="3.1" customWidth="1" min="111" max="111"/>
    <col width="3.1" customWidth="1" min="112" max="112"/>
    <col width="3.1" customWidth="1" min="113" max="113"/>
    <col width="3.1" customWidth="1" min="114" max="114"/>
    <col width="3.1" customWidth="1" min="115" max="115"/>
    <col width="3.1" customWidth="1" min="116" max="116"/>
    <col width="3.1" customWidth="1" min="117" max="117"/>
    <col width="3.1" customWidth="1" min="118" max="118"/>
    <col width="3.1" customWidth="1" min="119" max="119"/>
    <col width="3.1" customWidth="1" min="120" max="120"/>
    <col width="3.1" customWidth="1" min="121" max="121"/>
    <col width="3.1" customWidth="1" min="122" max="122"/>
    <col width="3.1" customWidth="1" min="123" max="123"/>
    <col width="3.1" customWidth="1" min="124" max="124"/>
    <col width="3.1" customWidth="1" min="125" max="125"/>
    <col width="3.1" customWidth="1" min="126" max="126"/>
    <col width="3.1" customWidth="1" min="127" max="127"/>
    <col width="3.1" customWidth="1" min="128" max="128"/>
    <col width="3.1" customWidth="1" min="129" max="129"/>
    <col width="3.1" customWidth="1" min="130" max="130"/>
    <col width="3.1" customWidth="1" min="131" max="131"/>
    <col width="3.1" customWidth="1" min="132" max="132"/>
    <col width="3.1" customWidth="1" min="133" max="133"/>
    <col width="3.1" customWidth="1" min="134" max="134"/>
    <col width="3.1" customWidth="1" min="135" max="135"/>
    <col width="3.1" customWidth="1" min="136" max="136"/>
    <col width="3.1" customWidth="1" min="137" max="137"/>
    <col width="3.1" customWidth="1" min="138" max="138"/>
    <col width="3.1" customWidth="1" min="139" max="139"/>
    <col width="3.1" customWidth="1" min="140" max="140"/>
    <col width="3.1" customWidth="1" min="141" max="141"/>
    <col width="3.1" customWidth="1" min="142" max="142"/>
    <col width="3.1" customWidth="1" min="143" max="143"/>
    <col width="3.1" customWidth="1" min="144" max="144"/>
    <col width="3.1" customWidth="1" min="145" max="145"/>
    <col width="3.1" customWidth="1" min="146" max="146"/>
    <col width="3.1" customWidth="1" min="147" max="147"/>
    <col width="3.1" customWidth="1" min="148" max="148"/>
    <col width="3.1" customWidth="1" min="149" max="149"/>
    <col width="3.1" customWidth="1" min="150" max="150"/>
    <col width="3.1" customWidth="1" min="151" max="151"/>
    <col width="3.1" customWidth="1" min="152" max="152"/>
    <col width="3.1" customWidth="1" min="153" max="153"/>
    <col width="3.1" customWidth="1" min="154" max="154"/>
    <col width="3.1" customWidth="1" min="155" max="155"/>
    <col width="3.1" customWidth="1" min="156" max="156"/>
    <col width="3.1" customWidth="1" min="157" max="157"/>
    <col width="3.1" customWidth="1" min="158" max="158"/>
    <col width="3.1" customWidth="1" min="159" max="159"/>
    <col width="3.1" customWidth="1" min="160" max="160"/>
    <col width="3.1" customWidth="1" min="161" max="161"/>
    <col width="3.1" customWidth="1" min="162" max="162"/>
    <col width="3.1" customWidth="1" min="163" max="163"/>
    <col width="3.1" customWidth="1" min="164" max="164"/>
    <col width="3.1" customWidth="1" min="165" max="165"/>
    <col width="3.1" customWidth="1" min="166" max="166"/>
    <col width="3.1" customWidth="1" min="167" max="167"/>
    <col width="3.1" customWidth="1" min="168" max="168"/>
    <col width="3.1" customWidth="1" min="169" max="169"/>
    <col width="3.1" customWidth="1" min="170" max="170"/>
    <col width="3.1" customWidth="1" min="171" max="171"/>
    <col width="3.1" customWidth="1" min="172" max="172"/>
    <col width="3.1" customWidth="1" min="173" max="173"/>
    <col width="3.1" customWidth="1" min="174" max="174"/>
    <col width="3.1" customWidth="1" min="175" max="175"/>
    <col width="3.1" customWidth="1" min="176" max="176"/>
    <col width="3.1" customWidth="1" min="177" max="177"/>
    <col width="3.1" customWidth="1" min="178" max="178"/>
    <col width="3.1" customWidth="1" min="179" max="179"/>
    <col width="3.1" customWidth="1" min="180" max="180"/>
    <col width="3.1" customWidth="1" min="181" max="181"/>
    <col width="3.1" customWidth="1" min="182" max="182"/>
    <col width="3.1" customWidth="1" min="183" max="183"/>
    <col width="3.1" customWidth="1" min="184" max="184"/>
    <col width="3.1" customWidth="1" min="185" max="185"/>
    <col width="3.1" customWidth="1" min="186" max="186"/>
    <col width="3.1" customWidth="1" min="187" max="187"/>
    <col width="3.1" customWidth="1" min="188" max="188"/>
    <col width="3.1" customWidth="1" min="189" max="189"/>
    <col width="3.1" customWidth="1" min="190" max="190"/>
    <col width="3.1" customWidth="1" min="191" max="191"/>
    <col width="3.1" customWidth="1" min="192" max="192"/>
    <col width="3.1" customWidth="1" min="193" max="193"/>
    <col width="3.1" customWidth="1" min="194" max="194"/>
    <col width="3.1" customWidth="1" min="195" max="195"/>
    <col width="3.1" customWidth="1" min="196" max="196"/>
    <col width="3.1" customWidth="1" min="197" max="197"/>
    <col width="3.1" customWidth="1" min="198" max="198"/>
    <col width="3.1" customWidth="1" min="199" max="199"/>
    <col width="3.1" customWidth="1" min="200" max="200"/>
    <col width="3.1" customWidth="1" min="201" max="201"/>
    <col width="3.1" customWidth="1" min="202" max="202"/>
    <col width="3.1" customWidth="1" min="203" max="203"/>
    <col width="3.1" customWidth="1" min="204" max="204"/>
    <col width="3.1" customWidth="1" min="205" max="205"/>
    <col width="3.1" customWidth="1" min="206" max="206"/>
    <col width="3.1" customWidth="1" min="207" max="207"/>
    <col width="3.1" customWidth="1" min="208" max="208"/>
    <col width="3.1" customWidth="1" min="209" max="209"/>
    <col width="3.1" customWidth="1" min="210" max="210"/>
    <col width="3.1" customWidth="1" min="211" max="211"/>
    <col width="3.1" customWidth="1" min="212" max="212"/>
    <col width="3.1" customWidth="1" min="213" max="213"/>
    <col width="3.1" customWidth="1" min="214" max="214"/>
    <col width="3.1" customWidth="1" min="215" max="215"/>
    <col width="3.1" customWidth="1" min="216" max="216"/>
    <col width="3.1" customWidth="1" min="217" max="217"/>
    <col width="3.1" customWidth="1" min="218" max="218"/>
    <col width="3.1" customWidth="1" min="219" max="219"/>
    <col width="3.1" customWidth="1" min="220" max="220"/>
    <col width="3.1" customWidth="1" min="221" max="221"/>
    <col width="3.1" customWidth="1" min="222" max="222"/>
    <col width="3.1" customWidth="1" min="223" max="223"/>
    <col width="3.1" customWidth="1" min="224" max="224"/>
    <col width="3.1" customWidth="1" min="225" max="225"/>
    <col width="3.1" customWidth="1" min="226" max="226"/>
    <col width="3.1" customWidth="1" min="227" max="227"/>
    <col width="3.1" customWidth="1" min="228" max="228"/>
    <col width="3.1" customWidth="1" min="229" max="229"/>
    <col width="3.1" customWidth="1" min="230" max="230"/>
    <col width="3.1" customWidth="1" min="231" max="231"/>
    <col width="3.1" customWidth="1" min="232" max="232"/>
    <col width="3.1" customWidth="1" min="233" max="233"/>
    <col width="3.1" customWidth="1" min="234" max="234"/>
    <col width="3.1" customWidth="1" min="235" max="235"/>
    <col width="3.1" customWidth="1" min="236" max="236"/>
    <col width="3.1" customWidth="1" min="237" max="237"/>
    <col width="3.1" customWidth="1" min="238" max="238"/>
    <col width="3.1" customWidth="1" min="239" max="239"/>
    <col width="3.1" customWidth="1" min="240" max="240"/>
    <col width="3.1" customWidth="1" min="241" max="241"/>
    <col width="3.1" customWidth="1" min="242" max="242"/>
    <col width="3.1" customWidth="1" min="243" max="243"/>
    <col width="3.1" customWidth="1" min="244" max="244"/>
    <col width="3.1" customWidth="1" min="245" max="245"/>
    <col width="3.1" customWidth="1" min="246" max="246"/>
    <col width="3.1" customWidth="1" min="247" max="247"/>
    <col width="3.1" customWidth="1" min="248" max="248"/>
    <col width="3.1" customWidth="1" min="249" max="249"/>
    <col width="3.1" customWidth="1" min="250" max="250"/>
    <col width="3.1" customWidth="1" min="251" max="251"/>
    <col width="3.1" customWidth="1" min="252" max="252"/>
    <col width="3.1" customWidth="1" min="253" max="253"/>
    <col width="3.1" customWidth="1" min="254" max="254"/>
    <col width="3.1" customWidth="1" min="255" max="255"/>
    <col width="3.1" customWidth="1" min="256" max="256"/>
    <col width="3.1" customWidth="1" min="257" max="257"/>
    <col width="3.1" customWidth="1" min="258" max="258"/>
    <col width="3.1" customWidth="1" min="259" max="259"/>
    <col width="3.1" customWidth="1" min="260" max="260"/>
    <col width="3.1" customWidth="1" min="261" max="261"/>
    <col width="3.1" customWidth="1" min="262" max="262"/>
    <col width="3.1" customWidth="1" min="263" max="263"/>
    <col width="3.1" customWidth="1" min="264" max="264"/>
    <col width="3.1" customWidth="1" min="265" max="265"/>
    <col width="3.1" customWidth="1" min="266" max="266"/>
    <col width="3.1" customWidth="1" min="267" max="267"/>
    <col width="3.1" customWidth="1" min="268" max="268"/>
    <col width="3.1" customWidth="1" min="269" max="269"/>
    <col width="3.1" customWidth="1" min="270" max="270"/>
    <col width="3.1" customWidth="1" min="271" max="271"/>
    <col width="3.1" customWidth="1" min="272" max="272"/>
    <col width="3.1" customWidth="1" min="273" max="273"/>
    <col width="3.1" customWidth="1" min="274" max="274"/>
    <col width="3.1" customWidth="1" min="275" max="275"/>
    <col width="3.1" customWidth="1" min="276" max="276"/>
    <col width="3.1" customWidth="1" min="277" max="277"/>
    <col width="3.1" customWidth="1" min="278" max="278"/>
    <col width="3.1" customWidth="1" min="279" max="279"/>
    <col width="3.1" customWidth="1" min="280" max="280"/>
    <col width="3.1" customWidth="1" min="281" max="281"/>
    <col width="3.1" customWidth="1" min="282" max="282"/>
    <col width="3.1" customWidth="1" min="283" max="283"/>
    <col width="3.1" customWidth="1" min="284" max="284"/>
    <col width="3.1" customWidth="1" min="285" max="285"/>
    <col width="3.1" customWidth="1" min="286" max="286"/>
    <col width="3.1" customWidth="1" min="287" max="287"/>
    <col width="3.1" customWidth="1" min="288" max="288"/>
    <col width="3.1" customWidth="1" min="289" max="289"/>
    <col width="3.1" customWidth="1" min="290" max="290"/>
    <col width="3.1" customWidth="1" min="291" max="291"/>
    <col width="3.1" customWidth="1" min="292" max="292"/>
    <col width="3.1" customWidth="1" min="293" max="293"/>
    <col width="3.1" customWidth="1" min="294" max="294"/>
    <col width="3.1" customWidth="1" min="295" max="295"/>
    <col width="3.1" customWidth="1" min="296" max="296"/>
    <col width="3.1" customWidth="1" min="297" max="297"/>
    <col width="3.1" customWidth="1" min="298" max="298"/>
    <col width="3.1" customWidth="1" min="299" max="299"/>
    <col width="3.1" customWidth="1" min="300" max="300"/>
    <col width="3.1" customWidth="1" min="301" max="301"/>
    <col width="3.1" customWidth="1" min="302" max="302"/>
    <col width="3.1" customWidth="1" min="303" max="303"/>
    <col width="3.1" customWidth="1" min="304" max="304"/>
    <col width="3.1" customWidth="1" min="305" max="305"/>
    <col width="3.1" customWidth="1" min="306" max="306"/>
    <col width="3.1" customWidth="1" min="307" max="307"/>
    <col width="3.1" customWidth="1" min="308" max="308"/>
    <col width="3.1" customWidth="1" min="309" max="309"/>
    <col width="3.1" customWidth="1" min="310" max="310"/>
    <col width="3.1" customWidth="1" min="311" max="311"/>
    <col width="3.1" customWidth="1" min="312" max="312"/>
    <col width="3.1" customWidth="1" min="313" max="313"/>
    <col width="3.1" customWidth="1" min="314" max="314"/>
    <col width="3.1" customWidth="1" min="315" max="315"/>
    <col width="3.1" customWidth="1" min="316" max="316"/>
    <col width="3.1" customWidth="1" min="317" max="317"/>
    <col width="3.1" customWidth="1" min="318" max="318"/>
    <col width="3.1" customWidth="1" min="319" max="319"/>
    <col width="3.1" customWidth="1" min="320" max="320"/>
    <col width="3.1" customWidth="1" min="321" max="321"/>
    <col width="3.1" customWidth="1" min="322" max="322"/>
    <col width="3.1" customWidth="1" min="323" max="323"/>
    <col width="3.1" customWidth="1" min="324" max="324"/>
    <col width="3.1" customWidth="1" min="325" max="325"/>
    <col width="3.1" customWidth="1" min="326" max="326"/>
    <col width="3.1" customWidth="1" min="327" max="327"/>
    <col width="3.1" customWidth="1" min="328" max="328"/>
    <col width="3.1" customWidth="1" min="329" max="329"/>
    <col width="3.1" customWidth="1" min="330" max="330"/>
    <col width="3.1" customWidth="1" min="331" max="331"/>
    <col width="3.1" customWidth="1" min="332" max="332"/>
    <col width="3.1" customWidth="1" min="333" max="333"/>
    <col width="3.1" customWidth="1" min="334" max="334"/>
    <col width="3.1" customWidth="1" min="335" max="335"/>
    <col width="3.1" customWidth="1" min="336" max="336"/>
    <col width="3.1" customWidth="1" min="337" max="337"/>
    <col width="3.1" customWidth="1" min="338" max="338"/>
    <col width="3.1" customWidth="1" min="339" max="339"/>
    <col width="3.1" customWidth="1" min="340" max="340"/>
    <col width="3.1" customWidth="1" min="341" max="341"/>
    <col width="3.1" customWidth="1" min="342" max="342"/>
    <col width="3.1" customWidth="1" min="343" max="343"/>
    <col width="3.1" customWidth="1" min="344" max="344"/>
    <col width="3.1" customWidth="1" min="345" max="345"/>
    <col width="3.1" customWidth="1" min="346" max="346"/>
    <col width="3.1" customWidth="1" min="347" max="347"/>
    <col width="3.1" customWidth="1" min="348" max="348"/>
    <col width="3.1" customWidth="1" min="349" max="349"/>
    <col width="3.1" customWidth="1" min="350" max="350"/>
    <col width="3.1" customWidth="1" min="351" max="351"/>
    <col width="3.1" customWidth="1" min="352" max="352"/>
    <col width="3.1" customWidth="1" min="353" max="353"/>
    <col width="3.1" customWidth="1" min="354" max="354"/>
    <col width="3.1" customWidth="1" min="355" max="355"/>
    <col width="3.1" customWidth="1" min="356" max="356"/>
    <col width="3.1" customWidth="1" min="357" max="357"/>
    <col width="3.1" customWidth="1" min="358" max="358"/>
    <col width="3.1" customWidth="1" min="359" max="359"/>
    <col width="3.1" customWidth="1" min="360" max="360"/>
    <col width="3.1" customWidth="1" min="361" max="361"/>
    <col width="3.1" customWidth="1" min="362" max="362"/>
    <col width="3.1" customWidth="1" min="363" max="363"/>
    <col width="3.1" customWidth="1" min="364" max="364"/>
    <col width="3.1" customWidth="1" min="365" max="365"/>
    <col width="3.1" customWidth="1" min="366" max="366"/>
    <col width="3.1" customWidth="1" min="367" max="367"/>
  </cols>
  <sheetData>
    <row r="1">
      <c r="A1" s="14" t="inlineStr">
        <is>
          <t>Jahresplan 2027</t>
        </is>
      </c>
    </row>
    <row r="2">
      <c r="A2" s="2" t="inlineStr">
        <is>
          <t>Kürzel je Tag eintragen. Wochenenden sind grau, Feiertage blau hinterlegt. Die Feiertage richten sich nach dem Bundesland aus den Stammdaten.</t>
        </is>
      </c>
    </row>
    <row r="3">
      <c r="C3" s="21" t="inlineStr">
        <is>
          <t>Januar</t>
        </is>
      </c>
      <c r="AH3" s="22" t="inlineStr">
        <is>
          <t>Februar</t>
        </is>
      </c>
      <c r="BJ3" s="21" t="inlineStr">
        <is>
          <t>März</t>
        </is>
      </c>
      <c r="CO3" s="22" t="inlineStr">
        <is>
          <t>April</t>
        </is>
      </c>
      <c r="DS3" s="21" t="inlineStr">
        <is>
          <t>Mai</t>
        </is>
      </c>
      <c r="EX3" s="22" t="inlineStr">
        <is>
          <t>Juni</t>
        </is>
      </c>
      <c r="GB3" s="21" t="inlineStr">
        <is>
          <t>Juli</t>
        </is>
      </c>
      <c r="HG3" s="22" t="inlineStr">
        <is>
          <t>August</t>
        </is>
      </c>
      <c r="IL3" s="21" t="inlineStr">
        <is>
          <t>September</t>
        </is>
      </c>
      <c r="JP3" s="22" t="inlineStr">
        <is>
          <t>Oktober</t>
        </is>
      </c>
      <c r="KU3" s="21" t="inlineStr">
        <is>
          <t>November</t>
        </is>
      </c>
      <c r="LY3" s="22" t="inlineStr">
        <is>
          <t>Dezember</t>
        </is>
      </c>
    </row>
    <row r="4">
      <c r="A4" s="23" t="inlineStr">
        <is>
          <t>Beschäftigte</t>
        </is>
      </c>
      <c r="B4" s="23" t="inlineStr">
        <is>
          <t>Bundesland</t>
        </is>
      </c>
      <c r="C4" s="24" t="n">
        <v>1</v>
      </c>
      <c r="D4" s="24" t="n">
        <v>2</v>
      </c>
      <c r="E4" s="24" t="n">
        <v>3</v>
      </c>
      <c r="F4" s="24" t="n">
        <v>4</v>
      </c>
      <c r="G4" s="24" t="n">
        <v>5</v>
      </c>
      <c r="H4" s="24" t="n">
        <v>6</v>
      </c>
      <c r="I4" s="24" t="n">
        <v>7</v>
      </c>
      <c r="J4" s="24" t="n">
        <v>8</v>
      </c>
      <c r="K4" s="24" t="n">
        <v>9</v>
      </c>
      <c r="L4" s="24" t="n">
        <v>10</v>
      </c>
      <c r="M4" s="24" t="n">
        <v>11</v>
      </c>
      <c r="N4" s="24" t="n">
        <v>12</v>
      </c>
      <c r="O4" s="24" t="n">
        <v>13</v>
      </c>
      <c r="P4" s="24" t="n">
        <v>14</v>
      </c>
      <c r="Q4" s="24" t="n">
        <v>15</v>
      </c>
      <c r="R4" s="24" t="n">
        <v>16</v>
      </c>
      <c r="S4" s="24" t="n">
        <v>17</v>
      </c>
      <c r="T4" s="24" t="n">
        <v>18</v>
      </c>
      <c r="U4" s="24" t="n">
        <v>19</v>
      </c>
      <c r="V4" s="24" t="n">
        <v>20</v>
      </c>
      <c r="W4" s="24" t="n">
        <v>21</v>
      </c>
      <c r="X4" s="24" t="n">
        <v>22</v>
      </c>
      <c r="Y4" s="24" t="n">
        <v>23</v>
      </c>
      <c r="Z4" s="24" t="n">
        <v>24</v>
      </c>
      <c r="AA4" s="24" t="n">
        <v>25</v>
      </c>
      <c r="AB4" s="24" t="n">
        <v>26</v>
      </c>
      <c r="AC4" s="24" t="n">
        <v>27</v>
      </c>
      <c r="AD4" s="24" t="n">
        <v>28</v>
      </c>
      <c r="AE4" s="24" t="n">
        <v>29</v>
      </c>
      <c r="AF4" s="24" t="n">
        <v>30</v>
      </c>
      <c r="AG4" s="24" t="n">
        <v>31</v>
      </c>
      <c r="AH4" s="24" t="n">
        <v>1</v>
      </c>
      <c r="AI4" s="24" t="n">
        <v>2</v>
      </c>
      <c r="AJ4" s="24" t="n">
        <v>3</v>
      </c>
      <c r="AK4" s="24" t="n">
        <v>4</v>
      </c>
      <c r="AL4" s="24" t="n">
        <v>5</v>
      </c>
      <c r="AM4" s="24" t="n">
        <v>6</v>
      </c>
      <c r="AN4" s="24" t="n">
        <v>7</v>
      </c>
      <c r="AO4" s="24" t="n">
        <v>8</v>
      </c>
      <c r="AP4" s="24" t="n">
        <v>9</v>
      </c>
      <c r="AQ4" s="24" t="n">
        <v>10</v>
      </c>
      <c r="AR4" s="24" t="n">
        <v>11</v>
      </c>
      <c r="AS4" s="24" t="n">
        <v>12</v>
      </c>
      <c r="AT4" s="24" t="n">
        <v>13</v>
      </c>
      <c r="AU4" s="24" t="n">
        <v>14</v>
      </c>
      <c r="AV4" s="24" t="n">
        <v>15</v>
      </c>
      <c r="AW4" s="24" t="n">
        <v>16</v>
      </c>
      <c r="AX4" s="24" t="n">
        <v>17</v>
      </c>
      <c r="AY4" s="24" t="n">
        <v>18</v>
      </c>
      <c r="AZ4" s="24" t="n">
        <v>19</v>
      </c>
      <c r="BA4" s="24" t="n">
        <v>20</v>
      </c>
      <c r="BB4" s="24" t="n">
        <v>21</v>
      </c>
      <c r="BC4" s="24" t="n">
        <v>22</v>
      </c>
      <c r="BD4" s="24" t="n">
        <v>23</v>
      </c>
      <c r="BE4" s="24" t="n">
        <v>24</v>
      </c>
      <c r="BF4" s="24" t="n">
        <v>25</v>
      </c>
      <c r="BG4" s="24" t="n">
        <v>26</v>
      </c>
      <c r="BH4" s="24" t="n">
        <v>27</v>
      </c>
      <c r="BI4" s="24" t="n">
        <v>28</v>
      </c>
      <c r="BJ4" s="24" t="n">
        <v>1</v>
      </c>
      <c r="BK4" s="24" t="n">
        <v>2</v>
      </c>
      <c r="BL4" s="24" t="n">
        <v>3</v>
      </c>
      <c r="BM4" s="24" t="n">
        <v>4</v>
      </c>
      <c r="BN4" s="24" t="n">
        <v>5</v>
      </c>
      <c r="BO4" s="24" t="n">
        <v>6</v>
      </c>
      <c r="BP4" s="24" t="n">
        <v>7</v>
      </c>
      <c r="BQ4" s="24" t="n">
        <v>8</v>
      </c>
      <c r="BR4" s="24" t="n">
        <v>9</v>
      </c>
      <c r="BS4" s="24" t="n">
        <v>10</v>
      </c>
      <c r="BT4" s="24" t="n">
        <v>11</v>
      </c>
      <c r="BU4" s="24" t="n">
        <v>12</v>
      </c>
      <c r="BV4" s="24" t="n">
        <v>13</v>
      </c>
      <c r="BW4" s="24" t="n">
        <v>14</v>
      </c>
      <c r="BX4" s="24" t="n">
        <v>15</v>
      </c>
      <c r="BY4" s="24" t="n">
        <v>16</v>
      </c>
      <c r="BZ4" s="24" t="n">
        <v>17</v>
      </c>
      <c r="CA4" s="24" t="n">
        <v>18</v>
      </c>
      <c r="CB4" s="24" t="n">
        <v>19</v>
      </c>
      <c r="CC4" s="24" t="n">
        <v>20</v>
      </c>
      <c r="CD4" s="24" t="n">
        <v>21</v>
      </c>
      <c r="CE4" s="24" t="n">
        <v>22</v>
      </c>
      <c r="CF4" s="24" t="n">
        <v>23</v>
      </c>
      <c r="CG4" s="24" t="n">
        <v>24</v>
      </c>
      <c r="CH4" s="24" t="n">
        <v>25</v>
      </c>
      <c r="CI4" s="24" t="n">
        <v>26</v>
      </c>
      <c r="CJ4" s="24" t="n">
        <v>27</v>
      </c>
      <c r="CK4" s="24" t="n">
        <v>28</v>
      </c>
      <c r="CL4" s="24" t="n">
        <v>29</v>
      </c>
      <c r="CM4" s="24" t="n">
        <v>30</v>
      </c>
      <c r="CN4" s="24" t="n">
        <v>31</v>
      </c>
      <c r="CO4" s="24" t="n">
        <v>1</v>
      </c>
      <c r="CP4" s="24" t="n">
        <v>2</v>
      </c>
      <c r="CQ4" s="24" t="n">
        <v>3</v>
      </c>
      <c r="CR4" s="24" t="n">
        <v>4</v>
      </c>
      <c r="CS4" s="24" t="n">
        <v>5</v>
      </c>
      <c r="CT4" s="24" t="n">
        <v>6</v>
      </c>
      <c r="CU4" s="24" t="n">
        <v>7</v>
      </c>
      <c r="CV4" s="24" t="n">
        <v>8</v>
      </c>
      <c r="CW4" s="24" t="n">
        <v>9</v>
      </c>
      <c r="CX4" s="24" t="n">
        <v>10</v>
      </c>
      <c r="CY4" s="24" t="n">
        <v>11</v>
      </c>
      <c r="CZ4" s="24" t="n">
        <v>12</v>
      </c>
      <c r="DA4" s="24" t="n">
        <v>13</v>
      </c>
      <c r="DB4" s="24" t="n">
        <v>14</v>
      </c>
      <c r="DC4" s="24" t="n">
        <v>15</v>
      </c>
      <c r="DD4" s="24" t="n">
        <v>16</v>
      </c>
      <c r="DE4" s="24" t="n">
        <v>17</v>
      </c>
      <c r="DF4" s="24" t="n">
        <v>18</v>
      </c>
      <c r="DG4" s="24" t="n">
        <v>19</v>
      </c>
      <c r="DH4" s="24" t="n">
        <v>20</v>
      </c>
      <c r="DI4" s="24" t="n">
        <v>21</v>
      </c>
      <c r="DJ4" s="24" t="n">
        <v>22</v>
      </c>
      <c r="DK4" s="24" t="n">
        <v>23</v>
      </c>
      <c r="DL4" s="24" t="n">
        <v>24</v>
      </c>
      <c r="DM4" s="24" t="n">
        <v>25</v>
      </c>
      <c r="DN4" s="24" t="n">
        <v>26</v>
      </c>
      <c r="DO4" s="24" t="n">
        <v>27</v>
      </c>
      <c r="DP4" s="24" t="n">
        <v>28</v>
      </c>
      <c r="DQ4" s="24" t="n">
        <v>29</v>
      </c>
      <c r="DR4" s="24" t="n">
        <v>30</v>
      </c>
      <c r="DS4" s="24" t="n">
        <v>1</v>
      </c>
      <c r="DT4" s="24" t="n">
        <v>2</v>
      </c>
      <c r="DU4" s="24" t="n">
        <v>3</v>
      </c>
      <c r="DV4" s="24" t="n">
        <v>4</v>
      </c>
      <c r="DW4" s="24" t="n">
        <v>5</v>
      </c>
      <c r="DX4" s="24" t="n">
        <v>6</v>
      </c>
      <c r="DY4" s="24" t="n">
        <v>7</v>
      </c>
      <c r="DZ4" s="24" t="n">
        <v>8</v>
      </c>
      <c r="EA4" s="24" t="n">
        <v>9</v>
      </c>
      <c r="EB4" s="24" t="n">
        <v>10</v>
      </c>
      <c r="EC4" s="24" t="n">
        <v>11</v>
      </c>
      <c r="ED4" s="24" t="n">
        <v>12</v>
      </c>
      <c r="EE4" s="24" t="n">
        <v>13</v>
      </c>
      <c r="EF4" s="24" t="n">
        <v>14</v>
      </c>
      <c r="EG4" s="24" t="n">
        <v>15</v>
      </c>
      <c r="EH4" s="24" t="n">
        <v>16</v>
      </c>
      <c r="EI4" s="24" t="n">
        <v>17</v>
      </c>
      <c r="EJ4" s="24" t="n">
        <v>18</v>
      </c>
      <c r="EK4" s="24" t="n">
        <v>19</v>
      </c>
      <c r="EL4" s="24" t="n">
        <v>20</v>
      </c>
      <c r="EM4" s="24" t="n">
        <v>21</v>
      </c>
      <c r="EN4" s="24" t="n">
        <v>22</v>
      </c>
      <c r="EO4" s="24" t="n">
        <v>23</v>
      </c>
      <c r="EP4" s="24" t="n">
        <v>24</v>
      </c>
      <c r="EQ4" s="24" t="n">
        <v>25</v>
      </c>
      <c r="ER4" s="24" t="n">
        <v>26</v>
      </c>
      <c r="ES4" s="24" t="n">
        <v>27</v>
      </c>
      <c r="ET4" s="24" t="n">
        <v>28</v>
      </c>
      <c r="EU4" s="24" t="n">
        <v>29</v>
      </c>
      <c r="EV4" s="24" t="n">
        <v>30</v>
      </c>
      <c r="EW4" s="24" t="n">
        <v>31</v>
      </c>
      <c r="EX4" s="24" t="n">
        <v>1</v>
      </c>
      <c r="EY4" s="24" t="n">
        <v>2</v>
      </c>
      <c r="EZ4" s="24" t="n">
        <v>3</v>
      </c>
      <c r="FA4" s="24" t="n">
        <v>4</v>
      </c>
      <c r="FB4" s="24" t="n">
        <v>5</v>
      </c>
      <c r="FC4" s="24" t="n">
        <v>6</v>
      </c>
      <c r="FD4" s="24" t="n">
        <v>7</v>
      </c>
      <c r="FE4" s="24" t="n">
        <v>8</v>
      </c>
      <c r="FF4" s="24" t="n">
        <v>9</v>
      </c>
      <c r="FG4" s="24" t="n">
        <v>10</v>
      </c>
      <c r="FH4" s="24" t="n">
        <v>11</v>
      </c>
      <c r="FI4" s="24" t="n">
        <v>12</v>
      </c>
      <c r="FJ4" s="24" t="n">
        <v>13</v>
      </c>
      <c r="FK4" s="24" t="n">
        <v>14</v>
      </c>
      <c r="FL4" s="24" t="n">
        <v>15</v>
      </c>
      <c r="FM4" s="24" t="n">
        <v>16</v>
      </c>
      <c r="FN4" s="24" t="n">
        <v>17</v>
      </c>
      <c r="FO4" s="24" t="n">
        <v>18</v>
      </c>
      <c r="FP4" s="24" t="n">
        <v>19</v>
      </c>
      <c r="FQ4" s="24" t="n">
        <v>20</v>
      </c>
      <c r="FR4" s="24" t="n">
        <v>21</v>
      </c>
      <c r="FS4" s="24" t="n">
        <v>22</v>
      </c>
      <c r="FT4" s="24" t="n">
        <v>23</v>
      </c>
      <c r="FU4" s="24" t="n">
        <v>24</v>
      </c>
      <c r="FV4" s="24" t="n">
        <v>25</v>
      </c>
      <c r="FW4" s="24" t="n">
        <v>26</v>
      </c>
      <c r="FX4" s="24" t="n">
        <v>27</v>
      </c>
      <c r="FY4" s="24" t="n">
        <v>28</v>
      </c>
      <c r="FZ4" s="24" t="n">
        <v>29</v>
      </c>
      <c r="GA4" s="24" t="n">
        <v>30</v>
      </c>
      <c r="GB4" s="24" t="n">
        <v>1</v>
      </c>
      <c r="GC4" s="24" t="n">
        <v>2</v>
      </c>
      <c r="GD4" s="24" t="n">
        <v>3</v>
      </c>
      <c r="GE4" s="24" t="n">
        <v>4</v>
      </c>
      <c r="GF4" s="24" t="n">
        <v>5</v>
      </c>
      <c r="GG4" s="24" t="n">
        <v>6</v>
      </c>
      <c r="GH4" s="24" t="n">
        <v>7</v>
      </c>
      <c r="GI4" s="24" t="n">
        <v>8</v>
      </c>
      <c r="GJ4" s="24" t="n">
        <v>9</v>
      </c>
      <c r="GK4" s="24" t="n">
        <v>10</v>
      </c>
      <c r="GL4" s="24" t="n">
        <v>11</v>
      </c>
      <c r="GM4" s="24" t="n">
        <v>12</v>
      </c>
      <c r="GN4" s="24" t="n">
        <v>13</v>
      </c>
      <c r="GO4" s="24" t="n">
        <v>14</v>
      </c>
      <c r="GP4" s="24" t="n">
        <v>15</v>
      </c>
      <c r="GQ4" s="24" t="n">
        <v>16</v>
      </c>
      <c r="GR4" s="24" t="n">
        <v>17</v>
      </c>
      <c r="GS4" s="24" t="n">
        <v>18</v>
      </c>
      <c r="GT4" s="24" t="n">
        <v>19</v>
      </c>
      <c r="GU4" s="24" t="n">
        <v>20</v>
      </c>
      <c r="GV4" s="24" t="n">
        <v>21</v>
      </c>
      <c r="GW4" s="24" t="n">
        <v>22</v>
      </c>
      <c r="GX4" s="24" t="n">
        <v>23</v>
      </c>
      <c r="GY4" s="24" t="n">
        <v>24</v>
      </c>
      <c r="GZ4" s="24" t="n">
        <v>25</v>
      </c>
      <c r="HA4" s="24" t="n">
        <v>26</v>
      </c>
      <c r="HB4" s="24" t="n">
        <v>27</v>
      </c>
      <c r="HC4" s="24" t="n">
        <v>28</v>
      </c>
      <c r="HD4" s="24" t="n">
        <v>29</v>
      </c>
      <c r="HE4" s="24" t="n">
        <v>30</v>
      </c>
      <c r="HF4" s="24" t="n">
        <v>31</v>
      </c>
      <c r="HG4" s="24" t="n">
        <v>1</v>
      </c>
      <c r="HH4" s="24" t="n">
        <v>2</v>
      </c>
      <c r="HI4" s="24" t="n">
        <v>3</v>
      </c>
      <c r="HJ4" s="24" t="n">
        <v>4</v>
      </c>
      <c r="HK4" s="24" t="n">
        <v>5</v>
      </c>
      <c r="HL4" s="24" t="n">
        <v>6</v>
      </c>
      <c r="HM4" s="24" t="n">
        <v>7</v>
      </c>
      <c r="HN4" s="24" t="n">
        <v>8</v>
      </c>
      <c r="HO4" s="24" t="n">
        <v>9</v>
      </c>
      <c r="HP4" s="24" t="n">
        <v>10</v>
      </c>
      <c r="HQ4" s="24" t="n">
        <v>11</v>
      </c>
      <c r="HR4" s="24" t="n">
        <v>12</v>
      </c>
      <c r="HS4" s="24" t="n">
        <v>13</v>
      </c>
      <c r="HT4" s="24" t="n">
        <v>14</v>
      </c>
      <c r="HU4" s="24" t="n">
        <v>15</v>
      </c>
      <c r="HV4" s="24" t="n">
        <v>16</v>
      </c>
      <c r="HW4" s="24" t="n">
        <v>17</v>
      </c>
      <c r="HX4" s="24" t="n">
        <v>18</v>
      </c>
      <c r="HY4" s="24" t="n">
        <v>19</v>
      </c>
      <c r="HZ4" s="24" t="n">
        <v>20</v>
      </c>
      <c r="IA4" s="24" t="n">
        <v>21</v>
      </c>
      <c r="IB4" s="24" t="n">
        <v>22</v>
      </c>
      <c r="IC4" s="24" t="n">
        <v>23</v>
      </c>
      <c r="ID4" s="24" t="n">
        <v>24</v>
      </c>
      <c r="IE4" s="24" t="n">
        <v>25</v>
      </c>
      <c r="IF4" s="24" t="n">
        <v>26</v>
      </c>
      <c r="IG4" s="24" t="n">
        <v>27</v>
      </c>
      <c r="IH4" s="24" t="n">
        <v>28</v>
      </c>
      <c r="II4" s="24" t="n">
        <v>29</v>
      </c>
      <c r="IJ4" s="24" t="n">
        <v>30</v>
      </c>
      <c r="IK4" s="24" t="n">
        <v>31</v>
      </c>
      <c r="IL4" s="24" t="n">
        <v>1</v>
      </c>
      <c r="IM4" s="24" t="n">
        <v>2</v>
      </c>
      <c r="IN4" s="24" t="n">
        <v>3</v>
      </c>
      <c r="IO4" s="24" t="n">
        <v>4</v>
      </c>
      <c r="IP4" s="24" t="n">
        <v>5</v>
      </c>
      <c r="IQ4" s="24" t="n">
        <v>6</v>
      </c>
      <c r="IR4" s="24" t="n">
        <v>7</v>
      </c>
      <c r="IS4" s="24" t="n">
        <v>8</v>
      </c>
      <c r="IT4" s="24" t="n">
        <v>9</v>
      </c>
      <c r="IU4" s="24" t="n">
        <v>10</v>
      </c>
      <c r="IV4" s="24" t="n">
        <v>11</v>
      </c>
      <c r="IW4" s="24" t="n">
        <v>12</v>
      </c>
      <c r="IX4" s="24" t="n">
        <v>13</v>
      </c>
      <c r="IY4" s="24" t="n">
        <v>14</v>
      </c>
      <c r="IZ4" s="24" t="n">
        <v>15</v>
      </c>
      <c r="JA4" s="24" t="n">
        <v>16</v>
      </c>
      <c r="JB4" s="24" t="n">
        <v>17</v>
      </c>
      <c r="JC4" s="24" t="n">
        <v>18</v>
      </c>
      <c r="JD4" s="24" t="n">
        <v>19</v>
      </c>
      <c r="JE4" s="24" t="n">
        <v>20</v>
      </c>
      <c r="JF4" s="24" t="n">
        <v>21</v>
      </c>
      <c r="JG4" s="24" t="n">
        <v>22</v>
      </c>
      <c r="JH4" s="24" t="n">
        <v>23</v>
      </c>
      <c r="JI4" s="24" t="n">
        <v>24</v>
      </c>
      <c r="JJ4" s="24" t="n">
        <v>25</v>
      </c>
      <c r="JK4" s="24" t="n">
        <v>26</v>
      </c>
      <c r="JL4" s="24" t="n">
        <v>27</v>
      </c>
      <c r="JM4" s="24" t="n">
        <v>28</v>
      </c>
      <c r="JN4" s="24" t="n">
        <v>29</v>
      </c>
      <c r="JO4" s="24" t="n">
        <v>30</v>
      </c>
      <c r="JP4" s="24" t="n">
        <v>1</v>
      </c>
      <c r="JQ4" s="24" t="n">
        <v>2</v>
      </c>
      <c r="JR4" s="24" t="n">
        <v>3</v>
      </c>
      <c r="JS4" s="24" t="n">
        <v>4</v>
      </c>
      <c r="JT4" s="24" t="n">
        <v>5</v>
      </c>
      <c r="JU4" s="24" t="n">
        <v>6</v>
      </c>
      <c r="JV4" s="24" t="n">
        <v>7</v>
      </c>
      <c r="JW4" s="24" t="n">
        <v>8</v>
      </c>
      <c r="JX4" s="24" t="n">
        <v>9</v>
      </c>
      <c r="JY4" s="24" t="n">
        <v>10</v>
      </c>
      <c r="JZ4" s="24" t="n">
        <v>11</v>
      </c>
      <c r="KA4" s="24" t="n">
        <v>12</v>
      </c>
      <c r="KB4" s="24" t="n">
        <v>13</v>
      </c>
      <c r="KC4" s="24" t="n">
        <v>14</v>
      </c>
      <c r="KD4" s="24" t="n">
        <v>15</v>
      </c>
      <c r="KE4" s="24" t="n">
        <v>16</v>
      </c>
      <c r="KF4" s="24" t="n">
        <v>17</v>
      </c>
      <c r="KG4" s="24" t="n">
        <v>18</v>
      </c>
      <c r="KH4" s="24" t="n">
        <v>19</v>
      </c>
      <c r="KI4" s="24" t="n">
        <v>20</v>
      </c>
      <c r="KJ4" s="24" t="n">
        <v>21</v>
      </c>
      <c r="KK4" s="24" t="n">
        <v>22</v>
      </c>
      <c r="KL4" s="24" t="n">
        <v>23</v>
      </c>
      <c r="KM4" s="24" t="n">
        <v>24</v>
      </c>
      <c r="KN4" s="24" t="n">
        <v>25</v>
      </c>
      <c r="KO4" s="24" t="n">
        <v>26</v>
      </c>
      <c r="KP4" s="24" t="n">
        <v>27</v>
      </c>
      <c r="KQ4" s="24" t="n">
        <v>28</v>
      </c>
      <c r="KR4" s="24" t="n">
        <v>29</v>
      </c>
      <c r="KS4" s="24" t="n">
        <v>30</v>
      </c>
      <c r="KT4" s="24" t="n">
        <v>31</v>
      </c>
      <c r="KU4" s="24" t="n">
        <v>1</v>
      </c>
      <c r="KV4" s="24" t="n">
        <v>2</v>
      </c>
      <c r="KW4" s="24" t="n">
        <v>3</v>
      </c>
      <c r="KX4" s="24" t="n">
        <v>4</v>
      </c>
      <c r="KY4" s="24" t="n">
        <v>5</v>
      </c>
      <c r="KZ4" s="24" t="n">
        <v>6</v>
      </c>
      <c r="LA4" s="24" t="n">
        <v>7</v>
      </c>
      <c r="LB4" s="24" t="n">
        <v>8</v>
      </c>
      <c r="LC4" s="24" t="n">
        <v>9</v>
      </c>
      <c r="LD4" s="24" t="n">
        <v>10</v>
      </c>
      <c r="LE4" s="24" t="n">
        <v>11</v>
      </c>
      <c r="LF4" s="24" t="n">
        <v>12</v>
      </c>
      <c r="LG4" s="24" t="n">
        <v>13</v>
      </c>
      <c r="LH4" s="24" t="n">
        <v>14</v>
      </c>
      <c r="LI4" s="24" t="n">
        <v>15</v>
      </c>
      <c r="LJ4" s="24" t="n">
        <v>16</v>
      </c>
      <c r="LK4" s="24" t="n">
        <v>17</v>
      </c>
      <c r="LL4" s="24" t="n">
        <v>18</v>
      </c>
      <c r="LM4" s="24" t="n">
        <v>19</v>
      </c>
      <c r="LN4" s="24" t="n">
        <v>20</v>
      </c>
      <c r="LO4" s="24" t="n">
        <v>21</v>
      </c>
      <c r="LP4" s="24" t="n">
        <v>22</v>
      </c>
      <c r="LQ4" s="24" t="n">
        <v>23</v>
      </c>
      <c r="LR4" s="24" t="n">
        <v>24</v>
      </c>
      <c r="LS4" s="24" t="n">
        <v>25</v>
      </c>
      <c r="LT4" s="24" t="n">
        <v>26</v>
      </c>
      <c r="LU4" s="24" t="n">
        <v>27</v>
      </c>
      <c r="LV4" s="24" t="n">
        <v>28</v>
      </c>
      <c r="LW4" s="24" t="n">
        <v>29</v>
      </c>
      <c r="LX4" s="24" t="n">
        <v>30</v>
      </c>
      <c r="LY4" s="24" t="n">
        <v>1</v>
      </c>
      <c r="LZ4" s="24" t="n">
        <v>2</v>
      </c>
      <c r="MA4" s="24" t="n">
        <v>3</v>
      </c>
      <c r="MB4" s="24" t="n">
        <v>4</v>
      </c>
      <c r="MC4" s="24" t="n">
        <v>5</v>
      </c>
      <c r="MD4" s="24" t="n">
        <v>6</v>
      </c>
      <c r="ME4" s="24" t="n">
        <v>7</v>
      </c>
      <c r="MF4" s="24" t="n">
        <v>8</v>
      </c>
      <c r="MG4" s="24" t="n">
        <v>9</v>
      </c>
      <c r="MH4" s="24" t="n">
        <v>10</v>
      </c>
      <c r="MI4" s="24" t="n">
        <v>11</v>
      </c>
      <c r="MJ4" s="24" t="n">
        <v>12</v>
      </c>
      <c r="MK4" s="24" t="n">
        <v>13</v>
      </c>
      <c r="ML4" s="24" t="n">
        <v>14</v>
      </c>
      <c r="MM4" s="24" t="n">
        <v>15</v>
      </c>
      <c r="MN4" s="24" t="n">
        <v>16</v>
      </c>
      <c r="MO4" s="24" t="n">
        <v>17</v>
      </c>
      <c r="MP4" s="24" t="n">
        <v>18</v>
      </c>
      <c r="MQ4" s="24" t="n">
        <v>19</v>
      </c>
      <c r="MR4" s="24" t="n">
        <v>20</v>
      </c>
      <c r="MS4" s="24" t="n">
        <v>21</v>
      </c>
      <c r="MT4" s="24" t="n">
        <v>22</v>
      </c>
      <c r="MU4" s="24" t="n">
        <v>23</v>
      </c>
      <c r="MV4" s="24" t="n">
        <v>24</v>
      </c>
      <c r="MW4" s="24" t="n">
        <v>25</v>
      </c>
      <c r="MX4" s="24" t="n">
        <v>26</v>
      </c>
      <c r="MY4" s="24" t="n">
        <v>27</v>
      </c>
      <c r="MZ4" s="24" t="n">
        <v>28</v>
      </c>
      <c r="NA4" s="24" t="n">
        <v>29</v>
      </c>
      <c r="NB4" s="24" t="n">
        <v>30</v>
      </c>
      <c r="NC4" s="24" t="n">
        <v>31</v>
      </c>
    </row>
    <row r="5">
      <c r="A5" s="25" t="n"/>
      <c r="B5" s="25" t="n"/>
      <c r="C5" s="26" t="inlineStr">
        <is>
          <t>Fr</t>
        </is>
      </c>
      <c r="D5" s="27" t="inlineStr">
        <is>
          <t>Sa</t>
        </is>
      </c>
      <c r="E5" s="27" t="inlineStr">
        <is>
          <t>So</t>
        </is>
      </c>
      <c r="F5" s="26" t="inlineStr">
        <is>
          <t>Mo</t>
        </is>
      </c>
      <c r="G5" s="26" t="inlineStr">
        <is>
          <t>Di</t>
        </is>
      </c>
      <c r="H5" s="26" t="inlineStr">
        <is>
          <t>Mi</t>
        </is>
      </c>
      <c r="I5" s="26" t="inlineStr">
        <is>
          <t>Do</t>
        </is>
      </c>
      <c r="J5" s="26" t="inlineStr">
        <is>
          <t>Fr</t>
        </is>
      </c>
      <c r="K5" s="27" t="inlineStr">
        <is>
          <t>Sa</t>
        </is>
      </c>
      <c r="L5" s="27" t="inlineStr">
        <is>
          <t>So</t>
        </is>
      </c>
      <c r="M5" s="26" t="inlineStr">
        <is>
          <t>Mo</t>
        </is>
      </c>
      <c r="N5" s="26" t="inlineStr">
        <is>
          <t>Di</t>
        </is>
      </c>
      <c r="O5" s="26" t="inlineStr">
        <is>
          <t>Mi</t>
        </is>
      </c>
      <c r="P5" s="26" t="inlineStr">
        <is>
          <t>Do</t>
        </is>
      </c>
      <c r="Q5" s="26" t="inlineStr">
        <is>
          <t>Fr</t>
        </is>
      </c>
      <c r="R5" s="27" t="inlineStr">
        <is>
          <t>Sa</t>
        </is>
      </c>
      <c r="S5" s="27" t="inlineStr">
        <is>
          <t>So</t>
        </is>
      </c>
      <c r="T5" s="26" t="inlineStr">
        <is>
          <t>Mo</t>
        </is>
      </c>
      <c r="U5" s="26" t="inlineStr">
        <is>
          <t>Di</t>
        </is>
      </c>
      <c r="V5" s="26" t="inlineStr">
        <is>
          <t>Mi</t>
        </is>
      </c>
      <c r="W5" s="26" t="inlineStr">
        <is>
          <t>Do</t>
        </is>
      </c>
      <c r="X5" s="26" t="inlineStr">
        <is>
          <t>Fr</t>
        </is>
      </c>
      <c r="Y5" s="27" t="inlineStr">
        <is>
          <t>Sa</t>
        </is>
      </c>
      <c r="Z5" s="27" t="inlineStr">
        <is>
          <t>So</t>
        </is>
      </c>
      <c r="AA5" s="26" t="inlineStr">
        <is>
          <t>Mo</t>
        </is>
      </c>
      <c r="AB5" s="26" t="inlineStr">
        <is>
          <t>Di</t>
        </is>
      </c>
      <c r="AC5" s="26" t="inlineStr">
        <is>
          <t>Mi</t>
        </is>
      </c>
      <c r="AD5" s="26" t="inlineStr">
        <is>
          <t>Do</t>
        </is>
      </c>
      <c r="AE5" s="26" t="inlineStr">
        <is>
          <t>Fr</t>
        </is>
      </c>
      <c r="AF5" s="27" t="inlineStr">
        <is>
          <t>Sa</t>
        </is>
      </c>
      <c r="AG5" s="27" t="inlineStr">
        <is>
          <t>So</t>
        </is>
      </c>
      <c r="AH5" s="26" t="inlineStr">
        <is>
          <t>Mo</t>
        </is>
      </c>
      <c r="AI5" s="26" t="inlineStr">
        <is>
          <t>Di</t>
        </is>
      </c>
      <c r="AJ5" s="26" t="inlineStr">
        <is>
          <t>Mi</t>
        </is>
      </c>
      <c r="AK5" s="26" t="inlineStr">
        <is>
          <t>Do</t>
        </is>
      </c>
      <c r="AL5" s="26" t="inlineStr">
        <is>
          <t>Fr</t>
        </is>
      </c>
      <c r="AM5" s="27" t="inlineStr">
        <is>
          <t>Sa</t>
        </is>
      </c>
      <c r="AN5" s="27" t="inlineStr">
        <is>
          <t>So</t>
        </is>
      </c>
      <c r="AO5" s="26" t="inlineStr">
        <is>
          <t>Mo</t>
        </is>
      </c>
      <c r="AP5" s="26" t="inlineStr">
        <is>
          <t>Di</t>
        </is>
      </c>
      <c r="AQ5" s="26" t="inlineStr">
        <is>
          <t>Mi</t>
        </is>
      </c>
      <c r="AR5" s="26" t="inlineStr">
        <is>
          <t>Do</t>
        </is>
      </c>
      <c r="AS5" s="26" t="inlineStr">
        <is>
          <t>Fr</t>
        </is>
      </c>
      <c r="AT5" s="27" t="inlineStr">
        <is>
          <t>Sa</t>
        </is>
      </c>
      <c r="AU5" s="27" t="inlineStr">
        <is>
          <t>So</t>
        </is>
      </c>
      <c r="AV5" s="26" t="inlineStr">
        <is>
          <t>Mo</t>
        </is>
      </c>
      <c r="AW5" s="26" t="inlineStr">
        <is>
          <t>Di</t>
        </is>
      </c>
      <c r="AX5" s="26" t="inlineStr">
        <is>
          <t>Mi</t>
        </is>
      </c>
      <c r="AY5" s="26" t="inlineStr">
        <is>
          <t>Do</t>
        </is>
      </c>
      <c r="AZ5" s="26" t="inlineStr">
        <is>
          <t>Fr</t>
        </is>
      </c>
      <c r="BA5" s="27" t="inlineStr">
        <is>
          <t>Sa</t>
        </is>
      </c>
      <c r="BB5" s="27" t="inlineStr">
        <is>
          <t>So</t>
        </is>
      </c>
      <c r="BC5" s="26" t="inlineStr">
        <is>
          <t>Mo</t>
        </is>
      </c>
      <c r="BD5" s="26" t="inlineStr">
        <is>
          <t>Di</t>
        </is>
      </c>
      <c r="BE5" s="26" t="inlineStr">
        <is>
          <t>Mi</t>
        </is>
      </c>
      <c r="BF5" s="26" t="inlineStr">
        <is>
          <t>Do</t>
        </is>
      </c>
      <c r="BG5" s="26" t="inlineStr">
        <is>
          <t>Fr</t>
        </is>
      </c>
      <c r="BH5" s="27" t="inlineStr">
        <is>
          <t>Sa</t>
        </is>
      </c>
      <c r="BI5" s="27" t="inlineStr">
        <is>
          <t>So</t>
        </is>
      </c>
      <c r="BJ5" s="26" t="inlineStr">
        <is>
          <t>Mo</t>
        </is>
      </c>
      <c r="BK5" s="26" t="inlineStr">
        <is>
          <t>Di</t>
        </is>
      </c>
      <c r="BL5" s="26" t="inlineStr">
        <is>
          <t>Mi</t>
        </is>
      </c>
      <c r="BM5" s="26" t="inlineStr">
        <is>
          <t>Do</t>
        </is>
      </c>
      <c r="BN5" s="26" t="inlineStr">
        <is>
          <t>Fr</t>
        </is>
      </c>
      <c r="BO5" s="27" t="inlineStr">
        <is>
          <t>Sa</t>
        </is>
      </c>
      <c r="BP5" s="27" t="inlineStr">
        <is>
          <t>So</t>
        </is>
      </c>
      <c r="BQ5" s="26" t="inlineStr">
        <is>
          <t>Mo</t>
        </is>
      </c>
      <c r="BR5" s="26" t="inlineStr">
        <is>
          <t>Di</t>
        </is>
      </c>
      <c r="BS5" s="26" t="inlineStr">
        <is>
          <t>Mi</t>
        </is>
      </c>
      <c r="BT5" s="26" t="inlineStr">
        <is>
          <t>Do</t>
        </is>
      </c>
      <c r="BU5" s="26" t="inlineStr">
        <is>
          <t>Fr</t>
        </is>
      </c>
      <c r="BV5" s="27" t="inlineStr">
        <is>
          <t>Sa</t>
        </is>
      </c>
      <c r="BW5" s="27" t="inlineStr">
        <is>
          <t>So</t>
        </is>
      </c>
      <c r="BX5" s="26" t="inlineStr">
        <is>
          <t>Mo</t>
        </is>
      </c>
      <c r="BY5" s="26" t="inlineStr">
        <is>
          <t>Di</t>
        </is>
      </c>
      <c r="BZ5" s="26" t="inlineStr">
        <is>
          <t>Mi</t>
        </is>
      </c>
      <c r="CA5" s="26" t="inlineStr">
        <is>
          <t>Do</t>
        </is>
      </c>
      <c r="CB5" s="26" t="inlineStr">
        <is>
          <t>Fr</t>
        </is>
      </c>
      <c r="CC5" s="27" t="inlineStr">
        <is>
          <t>Sa</t>
        </is>
      </c>
      <c r="CD5" s="27" t="inlineStr">
        <is>
          <t>So</t>
        </is>
      </c>
      <c r="CE5" s="26" t="inlineStr">
        <is>
          <t>Mo</t>
        </is>
      </c>
      <c r="CF5" s="26" t="inlineStr">
        <is>
          <t>Di</t>
        </is>
      </c>
      <c r="CG5" s="26" t="inlineStr">
        <is>
          <t>Mi</t>
        </is>
      </c>
      <c r="CH5" s="26" t="inlineStr">
        <is>
          <t>Do</t>
        </is>
      </c>
      <c r="CI5" s="26" t="inlineStr">
        <is>
          <t>Fr</t>
        </is>
      </c>
      <c r="CJ5" s="27" t="inlineStr">
        <is>
          <t>Sa</t>
        </is>
      </c>
      <c r="CK5" s="27" t="inlineStr">
        <is>
          <t>So</t>
        </is>
      </c>
      <c r="CL5" s="26" t="inlineStr">
        <is>
          <t>Mo</t>
        </is>
      </c>
      <c r="CM5" s="26" t="inlineStr">
        <is>
          <t>Di</t>
        </is>
      </c>
      <c r="CN5" s="26" t="inlineStr">
        <is>
          <t>Mi</t>
        </is>
      </c>
      <c r="CO5" s="26" t="inlineStr">
        <is>
          <t>Do</t>
        </is>
      </c>
      <c r="CP5" s="26" t="inlineStr">
        <is>
          <t>Fr</t>
        </is>
      </c>
      <c r="CQ5" s="27" t="inlineStr">
        <is>
          <t>Sa</t>
        </is>
      </c>
      <c r="CR5" s="27" t="inlineStr">
        <is>
          <t>So</t>
        </is>
      </c>
      <c r="CS5" s="26" t="inlineStr">
        <is>
          <t>Mo</t>
        </is>
      </c>
      <c r="CT5" s="26" t="inlineStr">
        <is>
          <t>Di</t>
        </is>
      </c>
      <c r="CU5" s="26" t="inlineStr">
        <is>
          <t>Mi</t>
        </is>
      </c>
      <c r="CV5" s="26" t="inlineStr">
        <is>
          <t>Do</t>
        </is>
      </c>
      <c r="CW5" s="26" t="inlineStr">
        <is>
          <t>Fr</t>
        </is>
      </c>
      <c r="CX5" s="27" t="inlineStr">
        <is>
          <t>Sa</t>
        </is>
      </c>
      <c r="CY5" s="27" t="inlineStr">
        <is>
          <t>So</t>
        </is>
      </c>
      <c r="CZ5" s="26" t="inlineStr">
        <is>
          <t>Mo</t>
        </is>
      </c>
      <c r="DA5" s="26" t="inlineStr">
        <is>
          <t>Di</t>
        </is>
      </c>
      <c r="DB5" s="26" t="inlineStr">
        <is>
          <t>Mi</t>
        </is>
      </c>
      <c r="DC5" s="26" t="inlineStr">
        <is>
          <t>Do</t>
        </is>
      </c>
      <c r="DD5" s="26" t="inlineStr">
        <is>
          <t>Fr</t>
        </is>
      </c>
      <c r="DE5" s="27" t="inlineStr">
        <is>
          <t>Sa</t>
        </is>
      </c>
      <c r="DF5" s="27" t="inlineStr">
        <is>
          <t>So</t>
        </is>
      </c>
      <c r="DG5" s="26" t="inlineStr">
        <is>
          <t>Mo</t>
        </is>
      </c>
      <c r="DH5" s="26" t="inlineStr">
        <is>
          <t>Di</t>
        </is>
      </c>
      <c r="DI5" s="26" t="inlineStr">
        <is>
          <t>Mi</t>
        </is>
      </c>
      <c r="DJ5" s="26" t="inlineStr">
        <is>
          <t>Do</t>
        </is>
      </c>
      <c r="DK5" s="26" t="inlineStr">
        <is>
          <t>Fr</t>
        </is>
      </c>
      <c r="DL5" s="27" t="inlineStr">
        <is>
          <t>Sa</t>
        </is>
      </c>
      <c r="DM5" s="27" t="inlineStr">
        <is>
          <t>So</t>
        </is>
      </c>
      <c r="DN5" s="26" t="inlineStr">
        <is>
          <t>Mo</t>
        </is>
      </c>
      <c r="DO5" s="26" t="inlineStr">
        <is>
          <t>Di</t>
        </is>
      </c>
      <c r="DP5" s="26" t="inlineStr">
        <is>
          <t>Mi</t>
        </is>
      </c>
      <c r="DQ5" s="26" t="inlineStr">
        <is>
          <t>Do</t>
        </is>
      </c>
      <c r="DR5" s="26" t="inlineStr">
        <is>
          <t>Fr</t>
        </is>
      </c>
      <c r="DS5" s="27" t="inlineStr">
        <is>
          <t>Sa</t>
        </is>
      </c>
      <c r="DT5" s="27" t="inlineStr">
        <is>
          <t>So</t>
        </is>
      </c>
      <c r="DU5" s="26" t="inlineStr">
        <is>
          <t>Mo</t>
        </is>
      </c>
      <c r="DV5" s="26" t="inlineStr">
        <is>
          <t>Di</t>
        </is>
      </c>
      <c r="DW5" s="26" t="inlineStr">
        <is>
          <t>Mi</t>
        </is>
      </c>
      <c r="DX5" s="26" t="inlineStr">
        <is>
          <t>Do</t>
        </is>
      </c>
      <c r="DY5" s="26" t="inlineStr">
        <is>
          <t>Fr</t>
        </is>
      </c>
      <c r="DZ5" s="27" t="inlineStr">
        <is>
          <t>Sa</t>
        </is>
      </c>
      <c r="EA5" s="27" t="inlineStr">
        <is>
          <t>So</t>
        </is>
      </c>
      <c r="EB5" s="26" t="inlineStr">
        <is>
          <t>Mo</t>
        </is>
      </c>
      <c r="EC5" s="26" t="inlineStr">
        <is>
          <t>Di</t>
        </is>
      </c>
      <c r="ED5" s="26" t="inlineStr">
        <is>
          <t>Mi</t>
        </is>
      </c>
      <c r="EE5" s="26" t="inlineStr">
        <is>
          <t>Do</t>
        </is>
      </c>
      <c r="EF5" s="26" t="inlineStr">
        <is>
          <t>Fr</t>
        </is>
      </c>
      <c r="EG5" s="27" t="inlineStr">
        <is>
          <t>Sa</t>
        </is>
      </c>
      <c r="EH5" s="27" t="inlineStr">
        <is>
          <t>So</t>
        </is>
      </c>
      <c r="EI5" s="26" t="inlineStr">
        <is>
          <t>Mo</t>
        </is>
      </c>
      <c r="EJ5" s="26" t="inlineStr">
        <is>
          <t>Di</t>
        </is>
      </c>
      <c r="EK5" s="26" t="inlineStr">
        <is>
          <t>Mi</t>
        </is>
      </c>
      <c r="EL5" s="26" t="inlineStr">
        <is>
          <t>Do</t>
        </is>
      </c>
      <c r="EM5" s="26" t="inlineStr">
        <is>
          <t>Fr</t>
        </is>
      </c>
      <c r="EN5" s="27" t="inlineStr">
        <is>
          <t>Sa</t>
        </is>
      </c>
      <c r="EO5" s="27" t="inlineStr">
        <is>
          <t>So</t>
        </is>
      </c>
      <c r="EP5" s="26" t="inlineStr">
        <is>
          <t>Mo</t>
        </is>
      </c>
      <c r="EQ5" s="26" t="inlineStr">
        <is>
          <t>Di</t>
        </is>
      </c>
      <c r="ER5" s="26" t="inlineStr">
        <is>
          <t>Mi</t>
        </is>
      </c>
      <c r="ES5" s="26" t="inlineStr">
        <is>
          <t>Do</t>
        </is>
      </c>
      <c r="ET5" s="26" t="inlineStr">
        <is>
          <t>Fr</t>
        </is>
      </c>
      <c r="EU5" s="27" t="inlineStr">
        <is>
          <t>Sa</t>
        </is>
      </c>
      <c r="EV5" s="27" t="inlineStr">
        <is>
          <t>So</t>
        </is>
      </c>
      <c r="EW5" s="26" t="inlineStr">
        <is>
          <t>Mo</t>
        </is>
      </c>
      <c r="EX5" s="26" t="inlineStr">
        <is>
          <t>Di</t>
        </is>
      </c>
      <c r="EY5" s="26" t="inlineStr">
        <is>
          <t>Mi</t>
        </is>
      </c>
      <c r="EZ5" s="26" t="inlineStr">
        <is>
          <t>Do</t>
        </is>
      </c>
      <c r="FA5" s="26" t="inlineStr">
        <is>
          <t>Fr</t>
        </is>
      </c>
      <c r="FB5" s="27" t="inlineStr">
        <is>
          <t>Sa</t>
        </is>
      </c>
      <c r="FC5" s="27" t="inlineStr">
        <is>
          <t>So</t>
        </is>
      </c>
      <c r="FD5" s="26" t="inlineStr">
        <is>
          <t>Mo</t>
        </is>
      </c>
      <c r="FE5" s="26" t="inlineStr">
        <is>
          <t>Di</t>
        </is>
      </c>
      <c r="FF5" s="26" t="inlineStr">
        <is>
          <t>Mi</t>
        </is>
      </c>
      <c r="FG5" s="26" t="inlineStr">
        <is>
          <t>Do</t>
        </is>
      </c>
      <c r="FH5" s="26" t="inlineStr">
        <is>
          <t>Fr</t>
        </is>
      </c>
      <c r="FI5" s="27" t="inlineStr">
        <is>
          <t>Sa</t>
        </is>
      </c>
      <c r="FJ5" s="27" t="inlineStr">
        <is>
          <t>So</t>
        </is>
      </c>
      <c r="FK5" s="26" t="inlineStr">
        <is>
          <t>Mo</t>
        </is>
      </c>
      <c r="FL5" s="26" t="inlineStr">
        <is>
          <t>Di</t>
        </is>
      </c>
      <c r="FM5" s="26" t="inlineStr">
        <is>
          <t>Mi</t>
        </is>
      </c>
      <c r="FN5" s="26" t="inlineStr">
        <is>
          <t>Do</t>
        </is>
      </c>
      <c r="FO5" s="26" t="inlineStr">
        <is>
          <t>Fr</t>
        </is>
      </c>
      <c r="FP5" s="27" t="inlineStr">
        <is>
          <t>Sa</t>
        </is>
      </c>
      <c r="FQ5" s="27" t="inlineStr">
        <is>
          <t>So</t>
        </is>
      </c>
      <c r="FR5" s="26" t="inlineStr">
        <is>
          <t>Mo</t>
        </is>
      </c>
      <c r="FS5" s="26" t="inlineStr">
        <is>
          <t>Di</t>
        </is>
      </c>
      <c r="FT5" s="26" t="inlineStr">
        <is>
          <t>Mi</t>
        </is>
      </c>
      <c r="FU5" s="26" t="inlineStr">
        <is>
          <t>Do</t>
        </is>
      </c>
      <c r="FV5" s="26" t="inlineStr">
        <is>
          <t>Fr</t>
        </is>
      </c>
      <c r="FW5" s="27" t="inlineStr">
        <is>
          <t>Sa</t>
        </is>
      </c>
      <c r="FX5" s="27" t="inlineStr">
        <is>
          <t>So</t>
        </is>
      </c>
      <c r="FY5" s="26" t="inlineStr">
        <is>
          <t>Mo</t>
        </is>
      </c>
      <c r="FZ5" s="26" t="inlineStr">
        <is>
          <t>Di</t>
        </is>
      </c>
      <c r="GA5" s="26" t="inlineStr">
        <is>
          <t>Mi</t>
        </is>
      </c>
      <c r="GB5" s="26" t="inlineStr">
        <is>
          <t>Do</t>
        </is>
      </c>
      <c r="GC5" s="26" t="inlineStr">
        <is>
          <t>Fr</t>
        </is>
      </c>
      <c r="GD5" s="27" t="inlineStr">
        <is>
          <t>Sa</t>
        </is>
      </c>
      <c r="GE5" s="27" t="inlineStr">
        <is>
          <t>So</t>
        </is>
      </c>
      <c r="GF5" s="26" t="inlineStr">
        <is>
          <t>Mo</t>
        </is>
      </c>
      <c r="GG5" s="26" t="inlineStr">
        <is>
          <t>Di</t>
        </is>
      </c>
      <c r="GH5" s="26" t="inlineStr">
        <is>
          <t>Mi</t>
        </is>
      </c>
      <c r="GI5" s="26" t="inlineStr">
        <is>
          <t>Do</t>
        </is>
      </c>
      <c r="GJ5" s="26" t="inlineStr">
        <is>
          <t>Fr</t>
        </is>
      </c>
      <c r="GK5" s="27" t="inlineStr">
        <is>
          <t>Sa</t>
        </is>
      </c>
      <c r="GL5" s="27" t="inlineStr">
        <is>
          <t>So</t>
        </is>
      </c>
      <c r="GM5" s="26" t="inlineStr">
        <is>
          <t>Mo</t>
        </is>
      </c>
      <c r="GN5" s="26" t="inlineStr">
        <is>
          <t>Di</t>
        </is>
      </c>
      <c r="GO5" s="26" t="inlineStr">
        <is>
          <t>Mi</t>
        </is>
      </c>
      <c r="GP5" s="26" t="inlineStr">
        <is>
          <t>Do</t>
        </is>
      </c>
      <c r="GQ5" s="26" t="inlineStr">
        <is>
          <t>Fr</t>
        </is>
      </c>
      <c r="GR5" s="27" t="inlineStr">
        <is>
          <t>Sa</t>
        </is>
      </c>
      <c r="GS5" s="27" t="inlineStr">
        <is>
          <t>So</t>
        </is>
      </c>
      <c r="GT5" s="26" t="inlineStr">
        <is>
          <t>Mo</t>
        </is>
      </c>
      <c r="GU5" s="26" t="inlineStr">
        <is>
          <t>Di</t>
        </is>
      </c>
      <c r="GV5" s="26" t="inlineStr">
        <is>
          <t>Mi</t>
        </is>
      </c>
      <c r="GW5" s="26" t="inlineStr">
        <is>
          <t>Do</t>
        </is>
      </c>
      <c r="GX5" s="26" t="inlineStr">
        <is>
          <t>Fr</t>
        </is>
      </c>
      <c r="GY5" s="27" t="inlineStr">
        <is>
          <t>Sa</t>
        </is>
      </c>
      <c r="GZ5" s="27" t="inlineStr">
        <is>
          <t>So</t>
        </is>
      </c>
      <c r="HA5" s="26" t="inlineStr">
        <is>
          <t>Mo</t>
        </is>
      </c>
      <c r="HB5" s="26" t="inlineStr">
        <is>
          <t>Di</t>
        </is>
      </c>
      <c r="HC5" s="26" t="inlineStr">
        <is>
          <t>Mi</t>
        </is>
      </c>
      <c r="HD5" s="26" t="inlineStr">
        <is>
          <t>Do</t>
        </is>
      </c>
      <c r="HE5" s="26" t="inlineStr">
        <is>
          <t>Fr</t>
        </is>
      </c>
      <c r="HF5" s="27" t="inlineStr">
        <is>
          <t>Sa</t>
        </is>
      </c>
      <c r="HG5" s="27" t="inlineStr">
        <is>
          <t>So</t>
        </is>
      </c>
      <c r="HH5" s="26" t="inlineStr">
        <is>
          <t>Mo</t>
        </is>
      </c>
      <c r="HI5" s="26" t="inlineStr">
        <is>
          <t>Di</t>
        </is>
      </c>
      <c r="HJ5" s="26" t="inlineStr">
        <is>
          <t>Mi</t>
        </is>
      </c>
      <c r="HK5" s="26" t="inlineStr">
        <is>
          <t>Do</t>
        </is>
      </c>
      <c r="HL5" s="26" t="inlineStr">
        <is>
          <t>Fr</t>
        </is>
      </c>
      <c r="HM5" s="27" t="inlineStr">
        <is>
          <t>Sa</t>
        </is>
      </c>
      <c r="HN5" s="27" t="inlineStr">
        <is>
          <t>So</t>
        </is>
      </c>
      <c r="HO5" s="26" t="inlineStr">
        <is>
          <t>Mo</t>
        </is>
      </c>
      <c r="HP5" s="26" t="inlineStr">
        <is>
          <t>Di</t>
        </is>
      </c>
      <c r="HQ5" s="26" t="inlineStr">
        <is>
          <t>Mi</t>
        </is>
      </c>
      <c r="HR5" s="26" t="inlineStr">
        <is>
          <t>Do</t>
        </is>
      </c>
      <c r="HS5" s="26" t="inlineStr">
        <is>
          <t>Fr</t>
        </is>
      </c>
      <c r="HT5" s="27" t="inlineStr">
        <is>
          <t>Sa</t>
        </is>
      </c>
      <c r="HU5" s="27" t="inlineStr">
        <is>
          <t>So</t>
        </is>
      </c>
      <c r="HV5" s="26" t="inlineStr">
        <is>
          <t>Mo</t>
        </is>
      </c>
      <c r="HW5" s="26" t="inlineStr">
        <is>
          <t>Di</t>
        </is>
      </c>
      <c r="HX5" s="26" t="inlineStr">
        <is>
          <t>Mi</t>
        </is>
      </c>
      <c r="HY5" s="26" t="inlineStr">
        <is>
          <t>Do</t>
        </is>
      </c>
      <c r="HZ5" s="26" t="inlineStr">
        <is>
          <t>Fr</t>
        </is>
      </c>
      <c r="IA5" s="27" t="inlineStr">
        <is>
          <t>Sa</t>
        </is>
      </c>
      <c r="IB5" s="27" t="inlineStr">
        <is>
          <t>So</t>
        </is>
      </c>
      <c r="IC5" s="26" t="inlineStr">
        <is>
          <t>Mo</t>
        </is>
      </c>
      <c r="ID5" s="26" t="inlineStr">
        <is>
          <t>Di</t>
        </is>
      </c>
      <c r="IE5" s="26" t="inlineStr">
        <is>
          <t>Mi</t>
        </is>
      </c>
      <c r="IF5" s="26" t="inlineStr">
        <is>
          <t>Do</t>
        </is>
      </c>
      <c r="IG5" s="26" t="inlineStr">
        <is>
          <t>Fr</t>
        </is>
      </c>
      <c r="IH5" s="27" t="inlineStr">
        <is>
          <t>Sa</t>
        </is>
      </c>
      <c r="II5" s="27" t="inlineStr">
        <is>
          <t>So</t>
        </is>
      </c>
      <c r="IJ5" s="26" t="inlineStr">
        <is>
          <t>Mo</t>
        </is>
      </c>
      <c r="IK5" s="26" t="inlineStr">
        <is>
          <t>Di</t>
        </is>
      </c>
      <c r="IL5" s="26" t="inlineStr">
        <is>
          <t>Mi</t>
        </is>
      </c>
      <c r="IM5" s="26" t="inlineStr">
        <is>
          <t>Do</t>
        </is>
      </c>
      <c r="IN5" s="26" t="inlineStr">
        <is>
          <t>Fr</t>
        </is>
      </c>
      <c r="IO5" s="27" t="inlineStr">
        <is>
          <t>Sa</t>
        </is>
      </c>
      <c r="IP5" s="27" t="inlineStr">
        <is>
          <t>So</t>
        </is>
      </c>
      <c r="IQ5" s="26" t="inlineStr">
        <is>
          <t>Mo</t>
        </is>
      </c>
      <c r="IR5" s="26" t="inlineStr">
        <is>
          <t>Di</t>
        </is>
      </c>
      <c r="IS5" s="26" t="inlineStr">
        <is>
          <t>Mi</t>
        </is>
      </c>
      <c r="IT5" s="26" t="inlineStr">
        <is>
          <t>Do</t>
        </is>
      </c>
      <c r="IU5" s="26" t="inlineStr">
        <is>
          <t>Fr</t>
        </is>
      </c>
      <c r="IV5" s="27" t="inlineStr">
        <is>
          <t>Sa</t>
        </is>
      </c>
      <c r="IW5" s="27" t="inlineStr">
        <is>
          <t>So</t>
        </is>
      </c>
      <c r="IX5" s="26" t="inlineStr">
        <is>
          <t>Mo</t>
        </is>
      </c>
      <c r="IY5" s="26" t="inlineStr">
        <is>
          <t>Di</t>
        </is>
      </c>
      <c r="IZ5" s="26" t="inlineStr">
        <is>
          <t>Mi</t>
        </is>
      </c>
      <c r="JA5" s="26" t="inlineStr">
        <is>
          <t>Do</t>
        </is>
      </c>
      <c r="JB5" s="26" t="inlineStr">
        <is>
          <t>Fr</t>
        </is>
      </c>
      <c r="JC5" s="27" t="inlineStr">
        <is>
          <t>Sa</t>
        </is>
      </c>
      <c r="JD5" s="27" t="inlineStr">
        <is>
          <t>So</t>
        </is>
      </c>
      <c r="JE5" s="26" t="inlineStr">
        <is>
          <t>Mo</t>
        </is>
      </c>
      <c r="JF5" s="26" t="inlineStr">
        <is>
          <t>Di</t>
        </is>
      </c>
      <c r="JG5" s="26" t="inlineStr">
        <is>
          <t>Mi</t>
        </is>
      </c>
      <c r="JH5" s="26" t="inlineStr">
        <is>
          <t>Do</t>
        </is>
      </c>
      <c r="JI5" s="26" t="inlineStr">
        <is>
          <t>Fr</t>
        </is>
      </c>
      <c r="JJ5" s="27" t="inlineStr">
        <is>
          <t>Sa</t>
        </is>
      </c>
      <c r="JK5" s="27" t="inlineStr">
        <is>
          <t>So</t>
        </is>
      </c>
      <c r="JL5" s="26" t="inlineStr">
        <is>
          <t>Mo</t>
        </is>
      </c>
      <c r="JM5" s="26" t="inlineStr">
        <is>
          <t>Di</t>
        </is>
      </c>
      <c r="JN5" s="26" t="inlineStr">
        <is>
          <t>Mi</t>
        </is>
      </c>
      <c r="JO5" s="26" t="inlineStr">
        <is>
          <t>Do</t>
        </is>
      </c>
      <c r="JP5" s="26" t="inlineStr">
        <is>
          <t>Fr</t>
        </is>
      </c>
      <c r="JQ5" s="27" t="inlineStr">
        <is>
          <t>Sa</t>
        </is>
      </c>
      <c r="JR5" s="27" t="inlineStr">
        <is>
          <t>So</t>
        </is>
      </c>
      <c r="JS5" s="26" t="inlineStr">
        <is>
          <t>Mo</t>
        </is>
      </c>
      <c r="JT5" s="26" t="inlineStr">
        <is>
          <t>Di</t>
        </is>
      </c>
      <c r="JU5" s="26" t="inlineStr">
        <is>
          <t>Mi</t>
        </is>
      </c>
      <c r="JV5" s="26" t="inlineStr">
        <is>
          <t>Do</t>
        </is>
      </c>
      <c r="JW5" s="26" t="inlineStr">
        <is>
          <t>Fr</t>
        </is>
      </c>
      <c r="JX5" s="27" t="inlineStr">
        <is>
          <t>Sa</t>
        </is>
      </c>
      <c r="JY5" s="27" t="inlineStr">
        <is>
          <t>So</t>
        </is>
      </c>
      <c r="JZ5" s="26" t="inlineStr">
        <is>
          <t>Mo</t>
        </is>
      </c>
      <c r="KA5" s="26" t="inlineStr">
        <is>
          <t>Di</t>
        </is>
      </c>
      <c r="KB5" s="26" t="inlineStr">
        <is>
          <t>Mi</t>
        </is>
      </c>
      <c r="KC5" s="26" t="inlineStr">
        <is>
          <t>Do</t>
        </is>
      </c>
      <c r="KD5" s="26" t="inlineStr">
        <is>
          <t>Fr</t>
        </is>
      </c>
      <c r="KE5" s="27" t="inlineStr">
        <is>
          <t>Sa</t>
        </is>
      </c>
      <c r="KF5" s="27" t="inlineStr">
        <is>
          <t>So</t>
        </is>
      </c>
      <c r="KG5" s="26" t="inlineStr">
        <is>
          <t>Mo</t>
        </is>
      </c>
      <c r="KH5" s="26" t="inlineStr">
        <is>
          <t>Di</t>
        </is>
      </c>
      <c r="KI5" s="26" t="inlineStr">
        <is>
          <t>Mi</t>
        </is>
      </c>
      <c r="KJ5" s="26" t="inlineStr">
        <is>
          <t>Do</t>
        </is>
      </c>
      <c r="KK5" s="26" t="inlineStr">
        <is>
          <t>Fr</t>
        </is>
      </c>
      <c r="KL5" s="27" t="inlineStr">
        <is>
          <t>Sa</t>
        </is>
      </c>
      <c r="KM5" s="27" t="inlineStr">
        <is>
          <t>So</t>
        </is>
      </c>
      <c r="KN5" s="26" t="inlineStr">
        <is>
          <t>Mo</t>
        </is>
      </c>
      <c r="KO5" s="26" t="inlineStr">
        <is>
          <t>Di</t>
        </is>
      </c>
      <c r="KP5" s="26" t="inlineStr">
        <is>
          <t>Mi</t>
        </is>
      </c>
      <c r="KQ5" s="26" t="inlineStr">
        <is>
          <t>Do</t>
        </is>
      </c>
      <c r="KR5" s="26" t="inlineStr">
        <is>
          <t>Fr</t>
        </is>
      </c>
      <c r="KS5" s="27" t="inlineStr">
        <is>
          <t>Sa</t>
        </is>
      </c>
      <c r="KT5" s="27" t="inlineStr">
        <is>
          <t>So</t>
        </is>
      </c>
      <c r="KU5" s="26" t="inlineStr">
        <is>
          <t>Mo</t>
        </is>
      </c>
      <c r="KV5" s="26" t="inlineStr">
        <is>
          <t>Di</t>
        </is>
      </c>
      <c r="KW5" s="26" t="inlineStr">
        <is>
          <t>Mi</t>
        </is>
      </c>
      <c r="KX5" s="26" t="inlineStr">
        <is>
          <t>Do</t>
        </is>
      </c>
      <c r="KY5" s="26" t="inlineStr">
        <is>
          <t>Fr</t>
        </is>
      </c>
      <c r="KZ5" s="27" t="inlineStr">
        <is>
          <t>Sa</t>
        </is>
      </c>
      <c r="LA5" s="27" t="inlineStr">
        <is>
          <t>So</t>
        </is>
      </c>
      <c r="LB5" s="26" t="inlineStr">
        <is>
          <t>Mo</t>
        </is>
      </c>
      <c r="LC5" s="26" t="inlineStr">
        <is>
          <t>Di</t>
        </is>
      </c>
      <c r="LD5" s="26" t="inlineStr">
        <is>
          <t>Mi</t>
        </is>
      </c>
      <c r="LE5" s="26" t="inlineStr">
        <is>
          <t>Do</t>
        </is>
      </c>
      <c r="LF5" s="26" t="inlineStr">
        <is>
          <t>Fr</t>
        </is>
      </c>
      <c r="LG5" s="27" t="inlineStr">
        <is>
          <t>Sa</t>
        </is>
      </c>
      <c r="LH5" s="27" t="inlineStr">
        <is>
          <t>So</t>
        </is>
      </c>
      <c r="LI5" s="26" t="inlineStr">
        <is>
          <t>Mo</t>
        </is>
      </c>
      <c r="LJ5" s="26" t="inlineStr">
        <is>
          <t>Di</t>
        </is>
      </c>
      <c r="LK5" s="26" t="inlineStr">
        <is>
          <t>Mi</t>
        </is>
      </c>
      <c r="LL5" s="26" t="inlineStr">
        <is>
          <t>Do</t>
        </is>
      </c>
      <c r="LM5" s="26" t="inlineStr">
        <is>
          <t>Fr</t>
        </is>
      </c>
      <c r="LN5" s="27" t="inlineStr">
        <is>
          <t>Sa</t>
        </is>
      </c>
      <c r="LO5" s="27" t="inlineStr">
        <is>
          <t>So</t>
        </is>
      </c>
      <c r="LP5" s="26" t="inlineStr">
        <is>
          <t>Mo</t>
        </is>
      </c>
      <c r="LQ5" s="26" t="inlineStr">
        <is>
          <t>Di</t>
        </is>
      </c>
      <c r="LR5" s="26" t="inlineStr">
        <is>
          <t>Mi</t>
        </is>
      </c>
      <c r="LS5" s="26" t="inlineStr">
        <is>
          <t>Do</t>
        </is>
      </c>
      <c r="LT5" s="26" t="inlineStr">
        <is>
          <t>Fr</t>
        </is>
      </c>
      <c r="LU5" s="27" t="inlineStr">
        <is>
          <t>Sa</t>
        </is>
      </c>
      <c r="LV5" s="27" t="inlineStr">
        <is>
          <t>So</t>
        </is>
      </c>
      <c r="LW5" s="26" t="inlineStr">
        <is>
          <t>Mo</t>
        </is>
      </c>
      <c r="LX5" s="26" t="inlineStr">
        <is>
          <t>Di</t>
        </is>
      </c>
      <c r="LY5" s="26" t="inlineStr">
        <is>
          <t>Mi</t>
        </is>
      </c>
      <c r="LZ5" s="26" t="inlineStr">
        <is>
          <t>Do</t>
        </is>
      </c>
      <c r="MA5" s="26" t="inlineStr">
        <is>
          <t>Fr</t>
        </is>
      </c>
      <c r="MB5" s="27" t="inlineStr">
        <is>
          <t>Sa</t>
        </is>
      </c>
      <c r="MC5" s="27" t="inlineStr">
        <is>
          <t>So</t>
        </is>
      </c>
      <c r="MD5" s="26" t="inlineStr">
        <is>
          <t>Mo</t>
        </is>
      </c>
      <c r="ME5" s="26" t="inlineStr">
        <is>
          <t>Di</t>
        </is>
      </c>
      <c r="MF5" s="26" t="inlineStr">
        <is>
          <t>Mi</t>
        </is>
      </c>
      <c r="MG5" s="26" t="inlineStr">
        <is>
          <t>Do</t>
        </is>
      </c>
      <c r="MH5" s="26" t="inlineStr">
        <is>
          <t>Fr</t>
        </is>
      </c>
      <c r="MI5" s="27" t="inlineStr">
        <is>
          <t>Sa</t>
        </is>
      </c>
      <c r="MJ5" s="27" t="inlineStr">
        <is>
          <t>So</t>
        </is>
      </c>
      <c r="MK5" s="26" t="inlineStr">
        <is>
          <t>Mo</t>
        </is>
      </c>
      <c r="ML5" s="26" t="inlineStr">
        <is>
          <t>Di</t>
        </is>
      </c>
      <c r="MM5" s="26" t="inlineStr">
        <is>
          <t>Mi</t>
        </is>
      </c>
      <c r="MN5" s="26" t="inlineStr">
        <is>
          <t>Do</t>
        </is>
      </c>
      <c r="MO5" s="26" t="inlineStr">
        <is>
          <t>Fr</t>
        </is>
      </c>
      <c r="MP5" s="27" t="inlineStr">
        <is>
          <t>Sa</t>
        </is>
      </c>
      <c r="MQ5" s="27" t="inlineStr">
        <is>
          <t>So</t>
        </is>
      </c>
      <c r="MR5" s="26" t="inlineStr">
        <is>
          <t>Mo</t>
        </is>
      </c>
      <c r="MS5" s="26" t="inlineStr">
        <is>
          <t>Di</t>
        </is>
      </c>
      <c r="MT5" s="26" t="inlineStr">
        <is>
          <t>Mi</t>
        </is>
      </c>
      <c r="MU5" s="26" t="inlineStr">
        <is>
          <t>Do</t>
        </is>
      </c>
      <c r="MV5" s="26" t="inlineStr">
        <is>
          <t>Fr</t>
        </is>
      </c>
      <c r="MW5" s="27" t="inlineStr">
        <is>
          <t>Sa</t>
        </is>
      </c>
      <c r="MX5" s="27" t="inlineStr">
        <is>
          <t>So</t>
        </is>
      </c>
      <c r="MY5" s="26" t="inlineStr">
        <is>
          <t>Mo</t>
        </is>
      </c>
      <c r="MZ5" s="26" t="inlineStr">
        <is>
          <t>Di</t>
        </is>
      </c>
      <c r="NA5" s="26" t="inlineStr">
        <is>
          <t>Mi</t>
        </is>
      </c>
      <c r="NB5" s="26" t="inlineStr">
        <is>
          <t>Do</t>
        </is>
      </c>
      <c r="NC5" s="26" t="inlineStr">
        <is>
          <t>Fr</t>
        </is>
      </c>
    </row>
    <row r="6">
      <c r="A6" s="28">
        <f>IF(Stammdaten!A5="","",Stammdaten!A5&amp;", "&amp;Stammdaten!B5)</f>
        <v/>
      </c>
      <c r="B6" s="17">
        <f>IF(Stammdaten!D5="","",Stammdaten!D5)</f>
        <v/>
      </c>
      <c r="C6" s="29" t="n"/>
      <c r="D6" s="29" t="n"/>
      <c r="E6" s="29" t="n"/>
      <c r="F6" s="29" t="n"/>
      <c r="G6" s="29" t="n"/>
      <c r="H6" s="29" t="n"/>
      <c r="I6" s="29" t="n"/>
      <c r="J6" s="29" t="n"/>
      <c r="K6" s="29" t="n"/>
      <c r="L6" s="29" t="n"/>
      <c r="M6" s="29" t="n"/>
      <c r="N6" s="29" t="n"/>
      <c r="O6" s="29" t="n"/>
      <c r="P6" s="29" t="n"/>
      <c r="Q6" s="29" t="n"/>
      <c r="R6" s="29" t="n"/>
      <c r="S6" s="29" t="n"/>
      <c r="T6" s="29" t="n"/>
      <c r="U6" s="29" t="n"/>
      <c r="V6" s="29" t="n"/>
      <c r="W6" s="29" t="n"/>
      <c r="X6" s="29" t="n"/>
      <c r="Y6" s="29" t="n"/>
      <c r="Z6" s="29" t="n"/>
      <c r="AA6" s="29" t="n"/>
      <c r="AB6" s="29" t="n"/>
      <c r="AC6" s="29" t="n"/>
      <c r="AD6" s="29" t="n"/>
      <c r="AE6" s="29" t="n"/>
      <c r="AF6" s="29" t="n"/>
      <c r="AG6" s="29" t="n"/>
      <c r="AH6" s="29" t="n"/>
      <c r="AI6" s="29" t="n"/>
      <c r="AJ6" s="29" t="n"/>
      <c r="AK6" s="29" t="n"/>
      <c r="AL6" s="29" t="n"/>
      <c r="AM6" s="29" t="n"/>
      <c r="AN6" s="29" t="n"/>
      <c r="AO6" s="29" t="n"/>
      <c r="AP6" s="29" t="n"/>
      <c r="AQ6" s="29" t="n"/>
      <c r="AR6" s="29" t="n"/>
      <c r="AS6" s="29" t="n"/>
      <c r="AT6" s="29" t="n"/>
      <c r="AU6" s="29" t="n"/>
      <c r="AV6" s="29" t="n"/>
      <c r="AW6" s="29" t="n"/>
      <c r="AX6" s="29" t="n"/>
      <c r="AY6" s="29" t="n"/>
      <c r="AZ6" s="29" t="n"/>
      <c r="BA6" s="29" t="n"/>
      <c r="BB6" s="29" t="n"/>
      <c r="BC6" s="29" t="n"/>
      <c r="BD6" s="29" t="n"/>
      <c r="BE6" s="29" t="n"/>
      <c r="BF6" s="29" t="n"/>
      <c r="BG6" s="29" t="n"/>
      <c r="BH6" s="29" t="n"/>
      <c r="BI6" s="29" t="n"/>
      <c r="BJ6" s="29" t="n"/>
      <c r="BK6" s="29" t="n"/>
      <c r="BL6" s="29" t="n"/>
      <c r="BM6" s="29" t="n"/>
      <c r="BN6" s="29" t="n"/>
      <c r="BO6" s="29" t="n"/>
      <c r="BP6" s="29" t="n"/>
      <c r="BQ6" s="29" t="n"/>
      <c r="BR6" s="29" t="n"/>
      <c r="BS6" s="29" t="n"/>
      <c r="BT6" s="29" t="n"/>
      <c r="BU6" s="29" t="n"/>
      <c r="BV6" s="29" t="n"/>
      <c r="BW6" s="29" t="n"/>
      <c r="BX6" s="29" t="n"/>
      <c r="BY6" s="29" t="n"/>
      <c r="BZ6" s="29" t="n"/>
      <c r="CA6" s="29" t="n"/>
      <c r="CB6" s="29" t="n"/>
      <c r="CC6" s="29" t="n"/>
      <c r="CD6" s="29" t="n"/>
      <c r="CE6" s="29" t="n"/>
      <c r="CF6" s="29" t="n"/>
      <c r="CG6" s="29" t="n"/>
      <c r="CH6" s="29" t="n"/>
      <c r="CI6" s="29" t="n"/>
      <c r="CJ6" s="29" t="n"/>
      <c r="CK6" s="29" t="n"/>
      <c r="CL6" s="29" t="n"/>
      <c r="CM6" s="29" t="n"/>
      <c r="CN6" s="29" t="n"/>
      <c r="CO6" s="29" t="n"/>
      <c r="CP6" s="29" t="n"/>
      <c r="CQ6" s="29" t="n"/>
      <c r="CR6" s="29" t="n"/>
      <c r="CS6" s="29" t="n"/>
      <c r="CT6" s="29" t="n"/>
      <c r="CU6" s="29" t="n"/>
      <c r="CV6" s="29" t="n"/>
      <c r="CW6" s="29" t="n"/>
      <c r="CX6" s="29" t="n"/>
      <c r="CY6" s="29" t="n"/>
      <c r="CZ6" s="29" t="n"/>
      <c r="DA6" s="29" t="n"/>
      <c r="DB6" s="29" t="n"/>
      <c r="DC6" s="29" t="n"/>
      <c r="DD6" s="29" t="n"/>
      <c r="DE6" s="29" t="n"/>
      <c r="DF6" s="29" t="n"/>
      <c r="DG6" s="29" t="n"/>
      <c r="DH6" s="29" t="n"/>
      <c r="DI6" s="29" t="n"/>
      <c r="DJ6" s="29" t="n"/>
      <c r="DK6" s="29" t="n"/>
      <c r="DL6" s="29" t="n"/>
      <c r="DM6" s="29" t="n"/>
      <c r="DN6" s="29" t="n"/>
      <c r="DO6" s="29" t="n"/>
      <c r="DP6" s="29" t="n"/>
      <c r="DQ6" s="29" t="n"/>
      <c r="DR6" s="29" t="n"/>
      <c r="DS6" s="29" t="n"/>
      <c r="DT6" s="29" t="n"/>
      <c r="DU6" s="29" t="n"/>
      <c r="DV6" s="29" t="n"/>
      <c r="DW6" s="29" t="n"/>
      <c r="DX6" s="29" t="n"/>
      <c r="DY6" s="29" t="n"/>
      <c r="DZ6" s="29" t="n"/>
      <c r="EA6" s="29" t="n"/>
      <c r="EB6" s="29" t="n"/>
      <c r="EC6" s="29" t="n"/>
      <c r="ED6" s="29" t="n"/>
      <c r="EE6" s="29" t="n"/>
      <c r="EF6" s="29" t="n"/>
      <c r="EG6" s="29" t="n"/>
      <c r="EH6" s="29" t="n"/>
      <c r="EI6" s="29" t="n"/>
      <c r="EJ6" s="29" t="n"/>
      <c r="EK6" s="29" t="n"/>
      <c r="EL6" s="29" t="n"/>
      <c r="EM6" s="29" t="n"/>
      <c r="EN6" s="29" t="n"/>
      <c r="EO6" s="29" t="n"/>
      <c r="EP6" s="29" t="n"/>
      <c r="EQ6" s="29" t="n"/>
      <c r="ER6" s="29" t="n"/>
      <c r="ES6" s="29" t="n"/>
      <c r="ET6" s="29" t="n"/>
      <c r="EU6" s="29" t="n"/>
      <c r="EV6" s="29" t="n"/>
      <c r="EW6" s="29" t="n"/>
      <c r="EX6" s="29" t="n"/>
      <c r="EY6" s="29" t="n"/>
      <c r="EZ6" s="29" t="n"/>
      <c r="FA6" s="29" t="n"/>
      <c r="FB6" s="29" t="n"/>
      <c r="FC6" s="29" t="n"/>
      <c r="FD6" s="29" t="n"/>
      <c r="FE6" s="29" t="n"/>
      <c r="FF6" s="29" t="n"/>
      <c r="FG6" s="29" t="n"/>
      <c r="FH6" s="29" t="n"/>
      <c r="FI6" s="29" t="n"/>
      <c r="FJ6" s="29" t="n"/>
      <c r="FK6" s="29" t="n"/>
      <c r="FL6" s="29" t="n"/>
      <c r="FM6" s="29" t="n"/>
      <c r="FN6" s="29" t="n"/>
      <c r="FO6" s="29" t="n"/>
      <c r="FP6" s="29" t="n"/>
      <c r="FQ6" s="29" t="n"/>
      <c r="FR6" s="29" t="n"/>
      <c r="FS6" s="29" t="n"/>
      <c r="FT6" s="29" t="n"/>
      <c r="FU6" s="29" t="n"/>
      <c r="FV6" s="29" t="n"/>
      <c r="FW6" s="29" t="n"/>
      <c r="FX6" s="29" t="n"/>
      <c r="FY6" s="29" t="n"/>
      <c r="FZ6" s="29" t="n"/>
      <c r="GA6" s="29" t="n"/>
      <c r="GB6" s="29" t="n"/>
      <c r="GC6" s="29" t="n"/>
      <c r="GD6" s="29" t="n"/>
      <c r="GE6" s="29" t="n"/>
      <c r="GF6" s="29" t="n"/>
      <c r="GG6" s="29" t="n"/>
      <c r="GH6" s="29" t="n"/>
      <c r="GI6" s="29" t="n"/>
      <c r="GJ6" s="29" t="n"/>
      <c r="GK6" s="29" t="n"/>
      <c r="GL6" s="29" t="n"/>
      <c r="GM6" s="29" t="n"/>
      <c r="GN6" s="29" t="n"/>
      <c r="GO6" s="29" t="n"/>
      <c r="GP6" s="29" t="n"/>
      <c r="GQ6" s="29" t="n"/>
      <c r="GR6" s="29" t="n"/>
      <c r="GS6" s="29" t="n"/>
      <c r="GT6" s="29" t="n"/>
      <c r="GU6" s="29" t="n"/>
      <c r="GV6" s="29" t="n"/>
      <c r="GW6" s="29" t="n"/>
      <c r="GX6" s="29" t="n"/>
      <c r="GY6" s="29" t="n"/>
      <c r="GZ6" s="29" t="n"/>
      <c r="HA6" s="29" t="n"/>
      <c r="HB6" s="29" t="n"/>
      <c r="HC6" s="29" t="n"/>
      <c r="HD6" s="29" t="n"/>
      <c r="HE6" s="29" t="n"/>
      <c r="HF6" s="29" t="n"/>
      <c r="HG6" s="29" t="n"/>
      <c r="HH6" s="29" t="n"/>
      <c r="HI6" s="29" t="n"/>
      <c r="HJ6" s="29" t="n"/>
      <c r="HK6" s="29" t="n"/>
      <c r="HL6" s="29" t="n"/>
      <c r="HM6" s="29" t="n"/>
      <c r="HN6" s="29" t="n"/>
      <c r="HO6" s="29" t="n"/>
      <c r="HP6" s="29" t="n"/>
      <c r="HQ6" s="29" t="n"/>
      <c r="HR6" s="29" t="n"/>
      <c r="HS6" s="29" t="n"/>
      <c r="HT6" s="29" t="n"/>
      <c r="HU6" s="29" t="n"/>
      <c r="HV6" s="29" t="n"/>
      <c r="HW6" s="29" t="n"/>
      <c r="HX6" s="29" t="n"/>
      <c r="HY6" s="29" t="n"/>
      <c r="HZ6" s="29" t="n"/>
      <c r="IA6" s="29" t="n"/>
      <c r="IB6" s="29" t="n"/>
      <c r="IC6" s="29" t="n"/>
      <c r="ID6" s="29" t="n"/>
      <c r="IE6" s="29" t="n"/>
      <c r="IF6" s="29" t="n"/>
      <c r="IG6" s="29" t="n"/>
      <c r="IH6" s="29" t="n"/>
      <c r="II6" s="29" t="n"/>
      <c r="IJ6" s="29" t="n"/>
      <c r="IK6" s="29" t="n"/>
      <c r="IL6" s="29" t="n"/>
      <c r="IM6" s="29" t="n"/>
      <c r="IN6" s="29" t="n"/>
      <c r="IO6" s="29" t="n"/>
      <c r="IP6" s="29" t="n"/>
      <c r="IQ6" s="29" t="n"/>
      <c r="IR6" s="29" t="n"/>
      <c r="IS6" s="29" t="n"/>
      <c r="IT6" s="29" t="n"/>
      <c r="IU6" s="29" t="n"/>
      <c r="IV6" s="29" t="n"/>
      <c r="IW6" s="29" t="n"/>
      <c r="IX6" s="29" t="n"/>
      <c r="IY6" s="29" t="n"/>
      <c r="IZ6" s="29" t="n"/>
      <c r="JA6" s="29" t="n"/>
      <c r="JB6" s="29" t="n"/>
      <c r="JC6" s="29" t="n"/>
      <c r="JD6" s="29" t="n"/>
      <c r="JE6" s="29" t="n"/>
      <c r="JF6" s="29" t="n"/>
      <c r="JG6" s="29" t="n"/>
      <c r="JH6" s="29" t="n"/>
      <c r="JI6" s="29" t="n"/>
      <c r="JJ6" s="29" t="n"/>
      <c r="JK6" s="29" t="n"/>
      <c r="JL6" s="29" t="n"/>
      <c r="JM6" s="29" t="n"/>
      <c r="JN6" s="29" t="n"/>
      <c r="JO6" s="29" t="n"/>
      <c r="JP6" s="29" t="n"/>
      <c r="JQ6" s="29" t="n"/>
      <c r="JR6" s="29" t="n"/>
      <c r="JS6" s="29" t="n"/>
      <c r="JT6" s="29" t="n"/>
      <c r="JU6" s="29" t="n"/>
      <c r="JV6" s="29" t="n"/>
      <c r="JW6" s="29" t="n"/>
      <c r="JX6" s="29" t="n"/>
      <c r="JY6" s="29" t="n"/>
      <c r="JZ6" s="29" t="n"/>
      <c r="KA6" s="29" t="n"/>
      <c r="KB6" s="29" t="n"/>
      <c r="KC6" s="29" t="n"/>
      <c r="KD6" s="29" t="n"/>
      <c r="KE6" s="29" t="n"/>
      <c r="KF6" s="29" t="n"/>
      <c r="KG6" s="29" t="n"/>
      <c r="KH6" s="29" t="n"/>
      <c r="KI6" s="29" t="n"/>
      <c r="KJ6" s="29" t="n"/>
      <c r="KK6" s="29" t="n"/>
      <c r="KL6" s="29" t="n"/>
      <c r="KM6" s="29" t="n"/>
      <c r="KN6" s="29" t="n"/>
      <c r="KO6" s="29" t="n"/>
      <c r="KP6" s="29" t="n"/>
      <c r="KQ6" s="29" t="n"/>
      <c r="KR6" s="29" t="n"/>
      <c r="KS6" s="29" t="n"/>
      <c r="KT6" s="29" t="n"/>
      <c r="KU6" s="29" t="n"/>
      <c r="KV6" s="29" t="n"/>
      <c r="KW6" s="29" t="n"/>
      <c r="KX6" s="29" t="n"/>
      <c r="KY6" s="29" t="n"/>
      <c r="KZ6" s="29" t="n"/>
      <c r="LA6" s="29" t="n"/>
      <c r="LB6" s="29" t="n"/>
      <c r="LC6" s="29" t="n"/>
      <c r="LD6" s="29" t="n"/>
      <c r="LE6" s="29" t="n"/>
      <c r="LF6" s="29" t="n"/>
      <c r="LG6" s="29" t="n"/>
      <c r="LH6" s="29" t="n"/>
      <c r="LI6" s="29" t="n"/>
      <c r="LJ6" s="29" t="n"/>
      <c r="LK6" s="29" t="n"/>
      <c r="LL6" s="29" t="n"/>
      <c r="LM6" s="29" t="n"/>
      <c r="LN6" s="29" t="n"/>
      <c r="LO6" s="29" t="n"/>
      <c r="LP6" s="29" t="n"/>
      <c r="LQ6" s="29" t="n"/>
      <c r="LR6" s="29" t="n"/>
      <c r="LS6" s="29" t="n"/>
      <c r="LT6" s="29" t="n"/>
      <c r="LU6" s="29" t="n"/>
      <c r="LV6" s="29" t="n"/>
      <c r="LW6" s="29" t="n"/>
      <c r="LX6" s="29" t="n"/>
      <c r="LY6" s="29" t="n"/>
      <c r="LZ6" s="29" t="n"/>
      <c r="MA6" s="29" t="n"/>
      <c r="MB6" s="29" t="n"/>
      <c r="MC6" s="29" t="n"/>
      <c r="MD6" s="29" t="n"/>
      <c r="ME6" s="29" t="n"/>
      <c r="MF6" s="29" t="n"/>
      <c r="MG6" s="29" t="n"/>
      <c r="MH6" s="29" t="n"/>
      <c r="MI6" s="29" t="n"/>
      <c r="MJ6" s="29" t="n"/>
      <c r="MK6" s="29" t="n"/>
      <c r="ML6" s="29" t="n"/>
      <c r="MM6" s="29" t="n"/>
      <c r="MN6" s="29" t="n"/>
      <c r="MO6" s="29" t="n"/>
      <c r="MP6" s="29" t="n"/>
      <c r="MQ6" s="29" t="n"/>
      <c r="MR6" s="29" t="n"/>
      <c r="MS6" s="29" t="n"/>
      <c r="MT6" s="29" t="n"/>
      <c r="MU6" s="29" t="n"/>
      <c r="MV6" s="29" t="n"/>
      <c r="MW6" s="29" t="n"/>
      <c r="MX6" s="29" t="n"/>
      <c r="MY6" s="29" t="n"/>
      <c r="MZ6" s="29" t="n"/>
      <c r="NA6" s="29" t="n"/>
      <c r="NB6" s="29" t="n"/>
      <c r="NC6" s="29" t="n"/>
    </row>
    <row r="7">
      <c r="A7" s="28">
        <f>IF(Stammdaten!A6="","",Stammdaten!A6&amp;", "&amp;Stammdaten!B6)</f>
        <v/>
      </c>
      <c r="B7" s="17">
        <f>IF(Stammdaten!D6="","",Stammdaten!D6)</f>
        <v/>
      </c>
      <c r="C7" s="29" t="n"/>
      <c r="D7" s="29" t="n"/>
      <c r="E7" s="29" t="n"/>
      <c r="F7" s="29" t="n"/>
      <c r="G7" s="29" t="n"/>
      <c r="H7" s="29" t="n"/>
      <c r="I7" s="29" t="n"/>
      <c r="J7" s="29" t="n"/>
      <c r="K7" s="29" t="n"/>
      <c r="L7" s="29" t="n"/>
      <c r="M7" s="29" t="n"/>
      <c r="N7" s="29" t="n"/>
      <c r="O7" s="29" t="n"/>
      <c r="P7" s="29" t="n"/>
      <c r="Q7" s="29" t="n"/>
      <c r="R7" s="29" t="n"/>
      <c r="S7" s="29" t="n"/>
      <c r="T7" s="29" t="n"/>
      <c r="U7" s="29" t="n"/>
      <c r="V7" s="29" t="n"/>
      <c r="W7" s="29" t="n"/>
      <c r="X7" s="29" t="n"/>
      <c r="Y7" s="29" t="n"/>
      <c r="Z7" s="29" t="n"/>
      <c r="AA7" s="29" t="n"/>
      <c r="AB7" s="29" t="n"/>
      <c r="AC7" s="29" t="n"/>
      <c r="AD7" s="29" t="n"/>
      <c r="AE7" s="29" t="n"/>
      <c r="AF7" s="29" t="n"/>
      <c r="AG7" s="29" t="n"/>
      <c r="AH7" s="29" t="n"/>
      <c r="AI7" s="29" t="n"/>
      <c r="AJ7" s="29" t="n"/>
      <c r="AK7" s="29" t="n"/>
      <c r="AL7" s="29" t="n"/>
      <c r="AM7" s="29" t="n"/>
      <c r="AN7" s="29" t="n"/>
      <c r="AO7" s="29" t="n"/>
      <c r="AP7" s="29" t="n"/>
      <c r="AQ7" s="29" t="n"/>
      <c r="AR7" s="29" t="n"/>
      <c r="AS7" s="29" t="n"/>
      <c r="AT7" s="29" t="n"/>
      <c r="AU7" s="29" t="n"/>
      <c r="AV7" s="29" t="n"/>
      <c r="AW7" s="29" t="n"/>
      <c r="AX7" s="29" t="n"/>
      <c r="AY7" s="29" t="n"/>
      <c r="AZ7" s="29" t="n"/>
      <c r="BA7" s="29" t="n"/>
      <c r="BB7" s="29" t="n"/>
      <c r="BC7" s="29" t="n"/>
      <c r="BD7" s="29" t="n"/>
      <c r="BE7" s="29" t="n"/>
      <c r="BF7" s="29" t="n"/>
      <c r="BG7" s="29" t="n"/>
      <c r="BH7" s="29" t="n"/>
      <c r="BI7" s="29" t="n"/>
      <c r="BJ7" s="29" t="n"/>
      <c r="BK7" s="29" t="n"/>
      <c r="BL7" s="29" t="n"/>
      <c r="BM7" s="29" t="n"/>
      <c r="BN7" s="29" t="n"/>
      <c r="BO7" s="29" t="n"/>
      <c r="BP7" s="29" t="n"/>
      <c r="BQ7" s="29" t="n"/>
      <c r="BR7" s="29" t="n"/>
      <c r="BS7" s="29" t="n"/>
      <c r="BT7" s="29" t="n"/>
      <c r="BU7" s="29" t="n"/>
      <c r="BV7" s="29" t="n"/>
      <c r="BW7" s="29" t="n"/>
      <c r="BX7" s="29" t="n"/>
      <c r="BY7" s="29" t="n"/>
      <c r="BZ7" s="29" t="n"/>
      <c r="CA7" s="29" t="n"/>
      <c r="CB7" s="29" t="n"/>
      <c r="CC7" s="29" t="n"/>
      <c r="CD7" s="29" t="n"/>
      <c r="CE7" s="29" t="n"/>
      <c r="CF7" s="29" t="n"/>
      <c r="CG7" s="29" t="n"/>
      <c r="CH7" s="29" t="n"/>
      <c r="CI7" s="29" t="n"/>
      <c r="CJ7" s="29" t="n"/>
      <c r="CK7" s="29" t="n"/>
      <c r="CL7" s="29" t="n"/>
      <c r="CM7" s="29" t="n"/>
      <c r="CN7" s="29" t="n"/>
      <c r="CO7" s="29" t="n"/>
      <c r="CP7" s="29" t="n"/>
      <c r="CQ7" s="29" t="n"/>
      <c r="CR7" s="29" t="n"/>
      <c r="CS7" s="29" t="n"/>
      <c r="CT7" s="29" t="n"/>
      <c r="CU7" s="29" t="n"/>
      <c r="CV7" s="29" t="n"/>
      <c r="CW7" s="29" t="n"/>
      <c r="CX7" s="29" t="n"/>
      <c r="CY7" s="29" t="n"/>
      <c r="CZ7" s="29" t="n"/>
      <c r="DA7" s="29" t="n"/>
      <c r="DB7" s="29" t="n"/>
      <c r="DC7" s="29" t="n"/>
      <c r="DD7" s="29" t="n"/>
      <c r="DE7" s="29" t="n"/>
      <c r="DF7" s="29" t="n"/>
      <c r="DG7" s="29" t="n"/>
      <c r="DH7" s="29" t="n"/>
      <c r="DI7" s="29" t="n"/>
      <c r="DJ7" s="29" t="n"/>
      <c r="DK7" s="29" t="n"/>
      <c r="DL7" s="29" t="n"/>
      <c r="DM7" s="29" t="n"/>
      <c r="DN7" s="29" t="n"/>
      <c r="DO7" s="29" t="n"/>
      <c r="DP7" s="29" t="n"/>
      <c r="DQ7" s="29" t="n"/>
      <c r="DR7" s="29" t="n"/>
      <c r="DS7" s="29" t="n"/>
      <c r="DT7" s="29" t="n"/>
      <c r="DU7" s="29" t="n"/>
      <c r="DV7" s="29" t="n"/>
      <c r="DW7" s="29" t="n"/>
      <c r="DX7" s="29" t="n"/>
      <c r="DY7" s="29" t="n"/>
      <c r="DZ7" s="29" t="n"/>
      <c r="EA7" s="29" t="n"/>
      <c r="EB7" s="29" t="n"/>
      <c r="EC7" s="29" t="n"/>
      <c r="ED7" s="29" t="n"/>
      <c r="EE7" s="29" t="n"/>
      <c r="EF7" s="29" t="n"/>
      <c r="EG7" s="29" t="n"/>
      <c r="EH7" s="29" t="n"/>
      <c r="EI7" s="29" t="n"/>
      <c r="EJ7" s="29" t="n"/>
      <c r="EK7" s="29" t="n"/>
      <c r="EL7" s="29" t="n"/>
      <c r="EM7" s="29" t="n"/>
      <c r="EN7" s="29" t="n"/>
      <c r="EO7" s="29" t="n"/>
      <c r="EP7" s="29" t="n"/>
      <c r="EQ7" s="29" t="n"/>
      <c r="ER7" s="29" t="n"/>
      <c r="ES7" s="29" t="n"/>
      <c r="ET7" s="29" t="n"/>
      <c r="EU7" s="29" t="n"/>
      <c r="EV7" s="29" t="n"/>
      <c r="EW7" s="29" t="n"/>
      <c r="EX7" s="29" t="n"/>
      <c r="EY7" s="29" t="n"/>
      <c r="EZ7" s="29" t="n"/>
      <c r="FA7" s="29" t="n"/>
      <c r="FB7" s="29" t="n"/>
      <c r="FC7" s="29" t="n"/>
      <c r="FD7" s="29" t="n"/>
      <c r="FE7" s="29" t="n"/>
      <c r="FF7" s="29" t="n"/>
      <c r="FG7" s="29" t="n"/>
      <c r="FH7" s="29" t="n"/>
      <c r="FI7" s="29" t="n"/>
      <c r="FJ7" s="29" t="n"/>
      <c r="FK7" s="29" t="n"/>
      <c r="FL7" s="29" t="n"/>
      <c r="FM7" s="29" t="n"/>
      <c r="FN7" s="29" t="n"/>
      <c r="FO7" s="29" t="n"/>
      <c r="FP7" s="29" t="n"/>
      <c r="FQ7" s="29" t="n"/>
      <c r="FR7" s="29" t="n"/>
      <c r="FS7" s="29" t="n"/>
      <c r="FT7" s="29" t="n"/>
      <c r="FU7" s="29" t="n"/>
      <c r="FV7" s="29" t="n"/>
      <c r="FW7" s="29" t="n"/>
      <c r="FX7" s="29" t="n"/>
      <c r="FY7" s="29" t="n"/>
      <c r="FZ7" s="29" t="n"/>
      <c r="GA7" s="29" t="n"/>
      <c r="GB7" s="29" t="n"/>
      <c r="GC7" s="29" t="n"/>
      <c r="GD7" s="29" t="n"/>
      <c r="GE7" s="29" t="n"/>
      <c r="GF7" s="29" t="n"/>
      <c r="GG7" s="29" t="n"/>
      <c r="GH7" s="29" t="n"/>
      <c r="GI7" s="29" t="n"/>
      <c r="GJ7" s="29" t="n"/>
      <c r="GK7" s="29" t="n"/>
      <c r="GL7" s="29" t="n"/>
      <c r="GM7" s="29" t="n"/>
      <c r="GN7" s="29" t="n"/>
      <c r="GO7" s="29" t="n"/>
      <c r="GP7" s="29" t="n"/>
      <c r="GQ7" s="29" t="n"/>
      <c r="GR7" s="29" t="n"/>
      <c r="GS7" s="29" t="n"/>
      <c r="GT7" s="29" t="n"/>
      <c r="GU7" s="29" t="n"/>
      <c r="GV7" s="29" t="n"/>
      <c r="GW7" s="29" t="n"/>
      <c r="GX7" s="29" t="n"/>
      <c r="GY7" s="29" t="n"/>
      <c r="GZ7" s="29" t="n"/>
      <c r="HA7" s="29" t="n"/>
      <c r="HB7" s="29" t="n"/>
      <c r="HC7" s="29" t="n"/>
      <c r="HD7" s="29" t="n"/>
      <c r="HE7" s="29" t="n"/>
      <c r="HF7" s="29" t="n"/>
      <c r="HG7" s="29" t="n"/>
      <c r="HH7" s="29" t="n"/>
      <c r="HI7" s="29" t="n"/>
      <c r="HJ7" s="29" t="n"/>
      <c r="HK7" s="29" t="n"/>
      <c r="HL7" s="29" t="n"/>
      <c r="HM7" s="29" t="n"/>
      <c r="HN7" s="29" t="n"/>
      <c r="HO7" s="29" t="n"/>
      <c r="HP7" s="29" t="n"/>
      <c r="HQ7" s="29" t="n"/>
      <c r="HR7" s="29" t="n"/>
      <c r="HS7" s="29" t="n"/>
      <c r="HT7" s="29" t="n"/>
      <c r="HU7" s="29" t="n"/>
      <c r="HV7" s="29" t="n"/>
      <c r="HW7" s="29" t="n"/>
      <c r="HX7" s="29" t="n"/>
      <c r="HY7" s="29" t="n"/>
      <c r="HZ7" s="29" t="n"/>
      <c r="IA7" s="29" t="n"/>
      <c r="IB7" s="29" t="n"/>
      <c r="IC7" s="29" t="n"/>
      <c r="ID7" s="29" t="n"/>
      <c r="IE7" s="29" t="n"/>
      <c r="IF7" s="29" t="n"/>
      <c r="IG7" s="29" t="n"/>
      <c r="IH7" s="29" t="n"/>
      <c r="II7" s="29" t="n"/>
      <c r="IJ7" s="29" t="n"/>
      <c r="IK7" s="29" t="n"/>
      <c r="IL7" s="29" t="n"/>
      <c r="IM7" s="29" t="n"/>
      <c r="IN7" s="29" t="n"/>
      <c r="IO7" s="29" t="n"/>
      <c r="IP7" s="29" t="n"/>
      <c r="IQ7" s="29" t="n"/>
      <c r="IR7" s="29" t="n"/>
      <c r="IS7" s="29" t="n"/>
      <c r="IT7" s="29" t="n"/>
      <c r="IU7" s="29" t="n"/>
      <c r="IV7" s="29" t="n"/>
      <c r="IW7" s="29" t="n"/>
      <c r="IX7" s="29" t="n"/>
      <c r="IY7" s="29" t="n"/>
      <c r="IZ7" s="29" t="n"/>
      <c r="JA7" s="29" t="n"/>
      <c r="JB7" s="29" t="n"/>
      <c r="JC7" s="29" t="n"/>
      <c r="JD7" s="29" t="n"/>
      <c r="JE7" s="29" t="n"/>
      <c r="JF7" s="29" t="n"/>
      <c r="JG7" s="29" t="n"/>
      <c r="JH7" s="29" t="n"/>
      <c r="JI7" s="29" t="n"/>
      <c r="JJ7" s="29" t="n"/>
      <c r="JK7" s="29" t="n"/>
      <c r="JL7" s="29" t="n"/>
      <c r="JM7" s="29" t="n"/>
      <c r="JN7" s="29" t="n"/>
      <c r="JO7" s="29" t="n"/>
      <c r="JP7" s="29" t="n"/>
      <c r="JQ7" s="29" t="n"/>
      <c r="JR7" s="29" t="n"/>
      <c r="JS7" s="29" t="n"/>
      <c r="JT7" s="29" t="n"/>
      <c r="JU7" s="29" t="n"/>
      <c r="JV7" s="29" t="n"/>
      <c r="JW7" s="29" t="n"/>
      <c r="JX7" s="29" t="n"/>
      <c r="JY7" s="29" t="n"/>
      <c r="JZ7" s="29" t="n"/>
      <c r="KA7" s="29" t="n"/>
      <c r="KB7" s="29" t="n"/>
      <c r="KC7" s="29" t="n"/>
      <c r="KD7" s="29" t="n"/>
      <c r="KE7" s="29" t="n"/>
      <c r="KF7" s="29" t="n"/>
      <c r="KG7" s="29" t="n"/>
      <c r="KH7" s="29" t="n"/>
      <c r="KI7" s="29" t="n"/>
      <c r="KJ7" s="29" t="n"/>
      <c r="KK7" s="29" t="n"/>
      <c r="KL7" s="29" t="n"/>
      <c r="KM7" s="29" t="n"/>
      <c r="KN7" s="29" t="n"/>
      <c r="KO7" s="29" t="n"/>
      <c r="KP7" s="29" t="n"/>
      <c r="KQ7" s="29" t="n"/>
      <c r="KR7" s="29" t="n"/>
      <c r="KS7" s="29" t="n"/>
      <c r="KT7" s="29" t="n"/>
      <c r="KU7" s="29" t="n"/>
      <c r="KV7" s="29" t="n"/>
      <c r="KW7" s="29" t="n"/>
      <c r="KX7" s="29" t="n"/>
      <c r="KY7" s="29" t="n"/>
      <c r="KZ7" s="29" t="n"/>
      <c r="LA7" s="29" t="n"/>
      <c r="LB7" s="29" t="n"/>
      <c r="LC7" s="29" t="n"/>
      <c r="LD7" s="29" t="n"/>
      <c r="LE7" s="29" t="n"/>
      <c r="LF7" s="29" t="n"/>
      <c r="LG7" s="29" t="n"/>
      <c r="LH7" s="29" t="n"/>
      <c r="LI7" s="29" t="n"/>
      <c r="LJ7" s="29" t="n"/>
      <c r="LK7" s="29" t="n"/>
      <c r="LL7" s="29" t="n"/>
      <c r="LM7" s="29" t="n"/>
      <c r="LN7" s="29" t="n"/>
      <c r="LO7" s="29" t="n"/>
      <c r="LP7" s="29" t="n"/>
      <c r="LQ7" s="29" t="n"/>
      <c r="LR7" s="29" t="n"/>
      <c r="LS7" s="29" t="n"/>
      <c r="LT7" s="29" t="n"/>
      <c r="LU7" s="29" t="n"/>
      <c r="LV7" s="29" t="n"/>
      <c r="LW7" s="29" t="n"/>
      <c r="LX7" s="29" t="n"/>
      <c r="LY7" s="29" t="n"/>
      <c r="LZ7" s="29" t="n"/>
      <c r="MA7" s="29" t="n"/>
      <c r="MB7" s="29" t="n"/>
      <c r="MC7" s="29" t="n"/>
      <c r="MD7" s="29" t="n"/>
      <c r="ME7" s="29" t="n"/>
      <c r="MF7" s="29" t="n"/>
      <c r="MG7" s="29" t="n"/>
      <c r="MH7" s="29" t="n"/>
      <c r="MI7" s="29" t="n"/>
      <c r="MJ7" s="29" t="n"/>
      <c r="MK7" s="29" t="n"/>
      <c r="ML7" s="29" t="n"/>
      <c r="MM7" s="29" t="n"/>
      <c r="MN7" s="29" t="n"/>
      <c r="MO7" s="29" t="n"/>
      <c r="MP7" s="29" t="n"/>
      <c r="MQ7" s="29" t="n"/>
      <c r="MR7" s="29" t="n"/>
      <c r="MS7" s="29" t="n"/>
      <c r="MT7" s="29" t="n"/>
      <c r="MU7" s="29" t="n"/>
      <c r="MV7" s="29" t="n"/>
      <c r="MW7" s="29" t="n"/>
      <c r="MX7" s="29" t="n"/>
      <c r="MY7" s="29" t="n"/>
      <c r="MZ7" s="29" t="n"/>
      <c r="NA7" s="29" t="n"/>
      <c r="NB7" s="29" t="n"/>
      <c r="NC7" s="29" t="n"/>
    </row>
    <row r="8">
      <c r="A8" s="28">
        <f>IF(Stammdaten!A7="","",Stammdaten!A7&amp;", "&amp;Stammdaten!B7)</f>
        <v/>
      </c>
      <c r="B8" s="17">
        <f>IF(Stammdaten!D7="","",Stammdaten!D7)</f>
        <v/>
      </c>
      <c r="C8" s="29" t="n"/>
      <c r="D8" s="29" t="n"/>
      <c r="E8" s="29" t="n"/>
      <c r="F8" s="29" t="n"/>
      <c r="G8" s="29" t="n"/>
      <c r="H8" s="29" t="n"/>
      <c r="I8" s="29" t="n"/>
      <c r="J8" s="29" t="n"/>
      <c r="K8" s="29" t="n"/>
      <c r="L8" s="29" t="n"/>
      <c r="M8" s="29" t="n"/>
      <c r="N8" s="29" t="n"/>
      <c r="O8" s="29" t="n"/>
      <c r="P8" s="29" t="n"/>
      <c r="Q8" s="29" t="n"/>
      <c r="R8" s="29" t="n"/>
      <c r="S8" s="29" t="n"/>
      <c r="T8" s="29" t="n"/>
      <c r="U8" s="29" t="n"/>
      <c r="V8" s="29" t="n"/>
      <c r="W8" s="29" t="n"/>
      <c r="X8" s="29" t="n"/>
      <c r="Y8" s="29" t="n"/>
      <c r="Z8" s="29" t="n"/>
      <c r="AA8" s="29" t="n"/>
      <c r="AB8" s="29" t="n"/>
      <c r="AC8" s="29" t="n"/>
      <c r="AD8" s="29" t="n"/>
      <c r="AE8" s="29" t="n"/>
      <c r="AF8" s="29" t="n"/>
      <c r="AG8" s="29" t="n"/>
      <c r="AH8" s="29" t="n"/>
      <c r="AI8" s="29" t="n"/>
      <c r="AJ8" s="29" t="n"/>
      <c r="AK8" s="29" t="n"/>
      <c r="AL8" s="29" t="n"/>
      <c r="AM8" s="29" t="n"/>
      <c r="AN8" s="29" t="n"/>
      <c r="AO8" s="29" t="n"/>
      <c r="AP8" s="29" t="n"/>
      <c r="AQ8" s="29" t="n"/>
      <c r="AR8" s="29" t="n"/>
      <c r="AS8" s="29" t="n"/>
      <c r="AT8" s="29" t="n"/>
      <c r="AU8" s="29" t="n"/>
      <c r="AV8" s="29" t="n"/>
      <c r="AW8" s="29" t="n"/>
      <c r="AX8" s="29" t="n"/>
      <c r="AY8" s="29" t="n"/>
      <c r="AZ8" s="29" t="n"/>
      <c r="BA8" s="29" t="n"/>
      <c r="BB8" s="29" t="n"/>
      <c r="BC8" s="29" t="n"/>
      <c r="BD8" s="29" t="n"/>
      <c r="BE8" s="29" t="n"/>
      <c r="BF8" s="29" t="n"/>
      <c r="BG8" s="29" t="n"/>
      <c r="BH8" s="29" t="n"/>
      <c r="BI8" s="29" t="n"/>
      <c r="BJ8" s="29" t="n"/>
      <c r="BK8" s="29" t="n"/>
      <c r="BL8" s="29" t="n"/>
      <c r="BM8" s="29" t="n"/>
      <c r="BN8" s="29" t="n"/>
      <c r="BO8" s="29" t="n"/>
      <c r="BP8" s="29" t="n"/>
      <c r="BQ8" s="29" t="n"/>
      <c r="BR8" s="29" t="n"/>
      <c r="BS8" s="29" t="n"/>
      <c r="BT8" s="29" t="n"/>
      <c r="BU8" s="29" t="n"/>
      <c r="BV8" s="29" t="n"/>
      <c r="BW8" s="29" t="n"/>
      <c r="BX8" s="29" t="n"/>
      <c r="BY8" s="29" t="n"/>
      <c r="BZ8" s="29" t="n"/>
      <c r="CA8" s="29" t="n"/>
      <c r="CB8" s="29" t="n"/>
      <c r="CC8" s="29" t="n"/>
      <c r="CD8" s="29" t="n"/>
      <c r="CE8" s="29" t="n"/>
      <c r="CF8" s="29" t="n"/>
      <c r="CG8" s="29" t="n"/>
      <c r="CH8" s="29" t="n"/>
      <c r="CI8" s="29" t="n"/>
      <c r="CJ8" s="29" t="n"/>
      <c r="CK8" s="29" t="n"/>
      <c r="CL8" s="29" t="n"/>
      <c r="CM8" s="29" t="n"/>
      <c r="CN8" s="29" t="n"/>
      <c r="CO8" s="29" t="n"/>
      <c r="CP8" s="29" t="n"/>
      <c r="CQ8" s="29" t="n"/>
      <c r="CR8" s="29" t="n"/>
      <c r="CS8" s="29" t="n"/>
      <c r="CT8" s="29" t="n"/>
      <c r="CU8" s="29" t="n"/>
      <c r="CV8" s="29" t="n"/>
      <c r="CW8" s="29" t="n"/>
      <c r="CX8" s="29" t="n"/>
      <c r="CY8" s="29" t="n"/>
      <c r="CZ8" s="29" t="n"/>
      <c r="DA8" s="29" t="n"/>
      <c r="DB8" s="29" t="n"/>
      <c r="DC8" s="29" t="n"/>
      <c r="DD8" s="29" t="n"/>
      <c r="DE8" s="29" t="n"/>
      <c r="DF8" s="29" t="n"/>
      <c r="DG8" s="29" t="n"/>
      <c r="DH8" s="29" t="n"/>
      <c r="DI8" s="29" t="n"/>
      <c r="DJ8" s="29" t="n"/>
      <c r="DK8" s="29" t="n"/>
      <c r="DL8" s="29" t="n"/>
      <c r="DM8" s="29" t="n"/>
      <c r="DN8" s="29" t="n"/>
      <c r="DO8" s="29" t="n"/>
      <c r="DP8" s="29" t="n"/>
      <c r="DQ8" s="29" t="n"/>
      <c r="DR8" s="29" t="n"/>
      <c r="DS8" s="29" t="n"/>
      <c r="DT8" s="29" t="n"/>
      <c r="DU8" s="29" t="n"/>
      <c r="DV8" s="29" t="n"/>
      <c r="DW8" s="29" t="n"/>
      <c r="DX8" s="29" t="n"/>
      <c r="DY8" s="29" t="n"/>
      <c r="DZ8" s="29" t="n"/>
      <c r="EA8" s="29" t="n"/>
      <c r="EB8" s="29" t="n"/>
      <c r="EC8" s="29" t="n"/>
      <c r="ED8" s="29" t="n"/>
      <c r="EE8" s="29" t="n"/>
      <c r="EF8" s="29" t="n"/>
      <c r="EG8" s="29" t="n"/>
      <c r="EH8" s="29" t="n"/>
      <c r="EI8" s="29" t="n"/>
      <c r="EJ8" s="29" t="n"/>
      <c r="EK8" s="29" t="n"/>
      <c r="EL8" s="29" t="n"/>
      <c r="EM8" s="29" t="n"/>
      <c r="EN8" s="29" t="n"/>
      <c r="EO8" s="29" t="n"/>
      <c r="EP8" s="29" t="n"/>
      <c r="EQ8" s="29" t="n"/>
      <c r="ER8" s="29" t="n"/>
      <c r="ES8" s="29" t="n"/>
      <c r="ET8" s="29" t="n"/>
      <c r="EU8" s="29" t="n"/>
      <c r="EV8" s="29" t="n"/>
      <c r="EW8" s="29" t="n"/>
      <c r="EX8" s="29" t="n"/>
      <c r="EY8" s="29" t="n"/>
      <c r="EZ8" s="29" t="n"/>
      <c r="FA8" s="29" t="n"/>
      <c r="FB8" s="29" t="n"/>
      <c r="FC8" s="29" t="n"/>
      <c r="FD8" s="29" t="n"/>
      <c r="FE8" s="29" t="n"/>
      <c r="FF8" s="29" t="n"/>
      <c r="FG8" s="29" t="n"/>
      <c r="FH8" s="29" t="n"/>
      <c r="FI8" s="29" t="n"/>
      <c r="FJ8" s="29" t="n"/>
      <c r="FK8" s="29" t="n"/>
      <c r="FL8" s="29" t="n"/>
      <c r="FM8" s="29" t="n"/>
      <c r="FN8" s="29" t="n"/>
      <c r="FO8" s="29" t="n"/>
      <c r="FP8" s="29" t="n"/>
      <c r="FQ8" s="29" t="n"/>
      <c r="FR8" s="29" t="n"/>
      <c r="FS8" s="29" t="n"/>
      <c r="FT8" s="29" t="n"/>
      <c r="FU8" s="29" t="n"/>
      <c r="FV8" s="29" t="n"/>
      <c r="FW8" s="29" t="n"/>
      <c r="FX8" s="29" t="n"/>
      <c r="FY8" s="29" t="n"/>
      <c r="FZ8" s="29" t="n"/>
      <c r="GA8" s="29" t="n"/>
      <c r="GB8" s="29" t="n"/>
      <c r="GC8" s="29" t="n"/>
      <c r="GD8" s="29" t="n"/>
      <c r="GE8" s="29" t="n"/>
      <c r="GF8" s="29" t="n"/>
      <c r="GG8" s="29" t="n"/>
      <c r="GH8" s="29" t="n"/>
      <c r="GI8" s="29" t="n"/>
      <c r="GJ8" s="29" t="n"/>
      <c r="GK8" s="29" t="n"/>
      <c r="GL8" s="29" t="n"/>
      <c r="GM8" s="29" t="n"/>
      <c r="GN8" s="29" t="n"/>
      <c r="GO8" s="29" t="n"/>
      <c r="GP8" s="29" t="n"/>
      <c r="GQ8" s="29" t="n"/>
      <c r="GR8" s="29" t="n"/>
      <c r="GS8" s="29" t="n"/>
      <c r="GT8" s="29" t="n"/>
      <c r="GU8" s="29" t="n"/>
      <c r="GV8" s="29" t="n"/>
      <c r="GW8" s="29" t="n"/>
      <c r="GX8" s="29" t="n"/>
      <c r="GY8" s="29" t="n"/>
      <c r="GZ8" s="29" t="n"/>
      <c r="HA8" s="29" t="n"/>
      <c r="HB8" s="29" t="n"/>
      <c r="HC8" s="29" t="n"/>
      <c r="HD8" s="29" t="n"/>
      <c r="HE8" s="29" t="n"/>
      <c r="HF8" s="29" t="n"/>
      <c r="HG8" s="29" t="n"/>
      <c r="HH8" s="29" t="n"/>
      <c r="HI8" s="29" t="n"/>
      <c r="HJ8" s="29" t="n"/>
      <c r="HK8" s="29" t="n"/>
      <c r="HL8" s="29" t="n"/>
      <c r="HM8" s="29" t="n"/>
      <c r="HN8" s="29" t="n"/>
      <c r="HO8" s="29" t="n"/>
      <c r="HP8" s="29" t="n"/>
      <c r="HQ8" s="29" t="n"/>
      <c r="HR8" s="29" t="n"/>
      <c r="HS8" s="29" t="n"/>
      <c r="HT8" s="29" t="n"/>
      <c r="HU8" s="29" t="n"/>
      <c r="HV8" s="29" t="n"/>
      <c r="HW8" s="29" t="n"/>
      <c r="HX8" s="29" t="n"/>
      <c r="HY8" s="29" t="n"/>
      <c r="HZ8" s="29" t="n"/>
      <c r="IA8" s="29" t="n"/>
      <c r="IB8" s="29" t="n"/>
      <c r="IC8" s="29" t="n"/>
      <c r="ID8" s="29" t="n"/>
      <c r="IE8" s="29" t="n"/>
      <c r="IF8" s="29" t="n"/>
      <c r="IG8" s="29" t="n"/>
      <c r="IH8" s="29" t="n"/>
      <c r="II8" s="29" t="n"/>
      <c r="IJ8" s="29" t="n"/>
      <c r="IK8" s="29" t="n"/>
      <c r="IL8" s="29" t="n"/>
      <c r="IM8" s="29" t="n"/>
      <c r="IN8" s="29" t="n"/>
      <c r="IO8" s="29" t="n"/>
      <c r="IP8" s="29" t="n"/>
      <c r="IQ8" s="29" t="n"/>
      <c r="IR8" s="29" t="n"/>
      <c r="IS8" s="29" t="n"/>
      <c r="IT8" s="29" t="n"/>
      <c r="IU8" s="29" t="n"/>
      <c r="IV8" s="29" t="n"/>
      <c r="IW8" s="29" t="n"/>
      <c r="IX8" s="29" t="n"/>
      <c r="IY8" s="29" t="n"/>
      <c r="IZ8" s="29" t="n"/>
      <c r="JA8" s="29" t="n"/>
      <c r="JB8" s="29" t="n"/>
      <c r="JC8" s="29" t="n"/>
      <c r="JD8" s="29" t="n"/>
      <c r="JE8" s="29" t="n"/>
      <c r="JF8" s="29" t="n"/>
      <c r="JG8" s="29" t="n"/>
      <c r="JH8" s="29" t="n"/>
      <c r="JI8" s="29" t="n"/>
      <c r="JJ8" s="29" t="n"/>
      <c r="JK8" s="29" t="n"/>
      <c r="JL8" s="29" t="n"/>
      <c r="JM8" s="29" t="n"/>
      <c r="JN8" s="29" t="n"/>
      <c r="JO8" s="29" t="n"/>
      <c r="JP8" s="29" t="n"/>
      <c r="JQ8" s="29" t="n"/>
      <c r="JR8" s="29" t="n"/>
      <c r="JS8" s="29" t="n"/>
      <c r="JT8" s="29" t="n"/>
      <c r="JU8" s="29" t="n"/>
      <c r="JV8" s="29" t="n"/>
      <c r="JW8" s="29" t="n"/>
      <c r="JX8" s="29" t="n"/>
      <c r="JY8" s="29" t="n"/>
      <c r="JZ8" s="29" t="n"/>
      <c r="KA8" s="29" t="n"/>
      <c r="KB8" s="29" t="n"/>
      <c r="KC8" s="29" t="n"/>
      <c r="KD8" s="29" t="n"/>
      <c r="KE8" s="29" t="n"/>
      <c r="KF8" s="29" t="n"/>
      <c r="KG8" s="29" t="n"/>
      <c r="KH8" s="29" t="n"/>
      <c r="KI8" s="29" t="n"/>
      <c r="KJ8" s="29" t="n"/>
      <c r="KK8" s="29" t="n"/>
      <c r="KL8" s="29" t="n"/>
      <c r="KM8" s="29" t="n"/>
      <c r="KN8" s="29" t="n"/>
      <c r="KO8" s="29" t="n"/>
      <c r="KP8" s="29" t="n"/>
      <c r="KQ8" s="29" t="n"/>
      <c r="KR8" s="29" t="n"/>
      <c r="KS8" s="29" t="n"/>
      <c r="KT8" s="29" t="n"/>
      <c r="KU8" s="29" t="n"/>
      <c r="KV8" s="29" t="n"/>
      <c r="KW8" s="29" t="n"/>
      <c r="KX8" s="29" t="n"/>
      <c r="KY8" s="29" t="n"/>
      <c r="KZ8" s="29" t="n"/>
      <c r="LA8" s="29" t="n"/>
      <c r="LB8" s="29" t="n"/>
      <c r="LC8" s="29" t="n"/>
      <c r="LD8" s="29" t="n"/>
      <c r="LE8" s="29" t="n"/>
      <c r="LF8" s="29" t="n"/>
      <c r="LG8" s="29" t="n"/>
      <c r="LH8" s="29" t="n"/>
      <c r="LI8" s="29" t="n"/>
      <c r="LJ8" s="29" t="n"/>
      <c r="LK8" s="29" t="n"/>
      <c r="LL8" s="29" t="n"/>
      <c r="LM8" s="29" t="n"/>
      <c r="LN8" s="29" t="n"/>
      <c r="LO8" s="29" t="n"/>
      <c r="LP8" s="29" t="n"/>
      <c r="LQ8" s="29" t="n"/>
      <c r="LR8" s="29" t="n"/>
      <c r="LS8" s="29" t="n"/>
      <c r="LT8" s="29" t="n"/>
      <c r="LU8" s="29" t="n"/>
      <c r="LV8" s="29" t="n"/>
      <c r="LW8" s="29" t="n"/>
      <c r="LX8" s="29" t="n"/>
      <c r="LY8" s="29" t="n"/>
      <c r="LZ8" s="29" t="n"/>
      <c r="MA8" s="29" t="n"/>
      <c r="MB8" s="29" t="n"/>
      <c r="MC8" s="29" t="n"/>
      <c r="MD8" s="29" t="n"/>
      <c r="ME8" s="29" t="n"/>
      <c r="MF8" s="29" t="n"/>
      <c r="MG8" s="29" t="n"/>
      <c r="MH8" s="29" t="n"/>
      <c r="MI8" s="29" t="n"/>
      <c r="MJ8" s="29" t="n"/>
      <c r="MK8" s="29" t="n"/>
      <c r="ML8" s="29" t="n"/>
      <c r="MM8" s="29" t="n"/>
      <c r="MN8" s="29" t="n"/>
      <c r="MO8" s="29" t="n"/>
      <c r="MP8" s="29" t="n"/>
      <c r="MQ8" s="29" t="n"/>
      <c r="MR8" s="29" t="n"/>
      <c r="MS8" s="29" t="n"/>
      <c r="MT8" s="29" t="n"/>
      <c r="MU8" s="29" t="n"/>
      <c r="MV8" s="29" t="n"/>
      <c r="MW8" s="29" t="n"/>
      <c r="MX8" s="29" t="n"/>
      <c r="MY8" s="29" t="n"/>
      <c r="MZ8" s="29" t="n"/>
      <c r="NA8" s="29" t="n"/>
      <c r="NB8" s="29" t="n"/>
      <c r="NC8" s="29" t="n"/>
    </row>
    <row r="9">
      <c r="A9" s="28">
        <f>IF(Stammdaten!A8="","",Stammdaten!A8&amp;", "&amp;Stammdaten!B8)</f>
        <v/>
      </c>
      <c r="B9" s="17">
        <f>IF(Stammdaten!D8="","",Stammdaten!D8)</f>
        <v/>
      </c>
      <c r="C9" s="29" t="n"/>
      <c r="D9" s="29" t="n"/>
      <c r="E9" s="29" t="n"/>
      <c r="F9" s="29" t="n"/>
      <c r="G9" s="29" t="n"/>
      <c r="H9" s="29" t="n"/>
      <c r="I9" s="29" t="n"/>
      <c r="J9" s="29" t="n"/>
      <c r="K9" s="29" t="n"/>
      <c r="L9" s="29" t="n"/>
      <c r="M9" s="29" t="n"/>
      <c r="N9" s="29" t="n"/>
      <c r="O9" s="29" t="n"/>
      <c r="P9" s="29" t="n"/>
      <c r="Q9" s="29" t="n"/>
      <c r="R9" s="29" t="n"/>
      <c r="S9" s="29" t="n"/>
      <c r="T9" s="29" t="n"/>
      <c r="U9" s="29" t="n"/>
      <c r="V9" s="29" t="n"/>
      <c r="W9" s="29" t="n"/>
      <c r="X9" s="29" t="n"/>
      <c r="Y9" s="29" t="n"/>
      <c r="Z9" s="29" t="n"/>
      <c r="AA9" s="29" t="n"/>
      <c r="AB9" s="29" t="n"/>
      <c r="AC9" s="29" t="n"/>
      <c r="AD9" s="29" t="n"/>
      <c r="AE9" s="29" t="n"/>
      <c r="AF9" s="29" t="n"/>
      <c r="AG9" s="29" t="n"/>
      <c r="AH9" s="29" t="n"/>
      <c r="AI9" s="29" t="n"/>
      <c r="AJ9" s="29" t="n"/>
      <c r="AK9" s="29" t="n"/>
      <c r="AL9" s="29" t="n"/>
      <c r="AM9" s="29" t="n"/>
      <c r="AN9" s="29" t="n"/>
      <c r="AO9" s="29" t="n"/>
      <c r="AP9" s="29" t="n"/>
      <c r="AQ9" s="29" t="n"/>
      <c r="AR9" s="29" t="n"/>
      <c r="AS9" s="29" t="n"/>
      <c r="AT9" s="29" t="n"/>
      <c r="AU9" s="29" t="n"/>
      <c r="AV9" s="29" t="n"/>
      <c r="AW9" s="29" t="n"/>
      <c r="AX9" s="29" t="n"/>
      <c r="AY9" s="29" t="n"/>
      <c r="AZ9" s="29" t="n"/>
      <c r="BA9" s="29" t="n"/>
      <c r="BB9" s="29" t="n"/>
      <c r="BC9" s="29" t="n"/>
      <c r="BD9" s="29" t="n"/>
      <c r="BE9" s="29" t="n"/>
      <c r="BF9" s="29" t="n"/>
      <c r="BG9" s="29" t="n"/>
      <c r="BH9" s="29" t="n"/>
      <c r="BI9" s="29" t="n"/>
      <c r="BJ9" s="29" t="n"/>
      <c r="BK9" s="29" t="n"/>
      <c r="BL9" s="29" t="n"/>
      <c r="BM9" s="29" t="n"/>
      <c r="BN9" s="29" t="n"/>
      <c r="BO9" s="29" t="n"/>
      <c r="BP9" s="29" t="n"/>
      <c r="BQ9" s="29" t="n"/>
      <c r="BR9" s="29" t="n"/>
      <c r="BS9" s="29" t="n"/>
      <c r="BT9" s="29" t="n"/>
      <c r="BU9" s="29" t="n"/>
      <c r="BV9" s="29" t="n"/>
      <c r="BW9" s="29" t="n"/>
      <c r="BX9" s="29" t="n"/>
      <c r="BY9" s="29" t="n"/>
      <c r="BZ9" s="29" t="n"/>
      <c r="CA9" s="29" t="n"/>
      <c r="CB9" s="29" t="n"/>
      <c r="CC9" s="29" t="n"/>
      <c r="CD9" s="29" t="n"/>
      <c r="CE9" s="29" t="n"/>
      <c r="CF9" s="29" t="n"/>
      <c r="CG9" s="29" t="n"/>
      <c r="CH9" s="29" t="n"/>
      <c r="CI9" s="29" t="n"/>
      <c r="CJ9" s="29" t="n"/>
      <c r="CK9" s="29" t="n"/>
      <c r="CL9" s="29" t="n"/>
      <c r="CM9" s="29" t="n"/>
      <c r="CN9" s="29" t="n"/>
      <c r="CO9" s="29" t="n"/>
      <c r="CP9" s="29" t="n"/>
      <c r="CQ9" s="29" t="n"/>
      <c r="CR9" s="29" t="n"/>
      <c r="CS9" s="29" t="n"/>
      <c r="CT9" s="29" t="n"/>
      <c r="CU9" s="29" t="n"/>
      <c r="CV9" s="29" t="n"/>
      <c r="CW9" s="29" t="n"/>
      <c r="CX9" s="29" t="n"/>
      <c r="CY9" s="29" t="n"/>
      <c r="CZ9" s="29" t="n"/>
      <c r="DA9" s="29" t="n"/>
      <c r="DB9" s="29" t="n"/>
      <c r="DC9" s="29" t="n"/>
      <c r="DD9" s="29" t="n"/>
      <c r="DE9" s="29" t="n"/>
      <c r="DF9" s="29" t="n"/>
      <c r="DG9" s="29" t="n"/>
      <c r="DH9" s="29" t="n"/>
      <c r="DI9" s="29" t="n"/>
      <c r="DJ9" s="29" t="n"/>
      <c r="DK9" s="29" t="n"/>
      <c r="DL9" s="29" t="n"/>
      <c r="DM9" s="29" t="n"/>
      <c r="DN9" s="29" t="n"/>
      <c r="DO9" s="29" t="n"/>
      <c r="DP9" s="29" t="n"/>
      <c r="DQ9" s="29" t="n"/>
      <c r="DR9" s="29" t="n"/>
      <c r="DS9" s="29" t="n"/>
      <c r="DT9" s="29" t="n"/>
      <c r="DU9" s="29" t="n"/>
      <c r="DV9" s="29" t="n"/>
      <c r="DW9" s="29" t="n"/>
      <c r="DX9" s="29" t="n"/>
      <c r="DY9" s="29" t="n"/>
      <c r="DZ9" s="29" t="n"/>
      <c r="EA9" s="29" t="n"/>
      <c r="EB9" s="29" t="n"/>
      <c r="EC9" s="29" t="n"/>
      <c r="ED9" s="29" t="n"/>
      <c r="EE9" s="29" t="n"/>
      <c r="EF9" s="29" t="n"/>
      <c r="EG9" s="29" t="n"/>
      <c r="EH9" s="29" t="n"/>
      <c r="EI9" s="29" t="n"/>
      <c r="EJ9" s="29" t="n"/>
      <c r="EK9" s="29" t="n"/>
      <c r="EL9" s="29" t="n"/>
      <c r="EM9" s="29" t="n"/>
      <c r="EN9" s="29" t="n"/>
      <c r="EO9" s="29" t="n"/>
      <c r="EP9" s="29" t="n"/>
      <c r="EQ9" s="29" t="n"/>
      <c r="ER9" s="29" t="n"/>
      <c r="ES9" s="29" t="n"/>
      <c r="ET9" s="29" t="n"/>
      <c r="EU9" s="29" t="n"/>
      <c r="EV9" s="29" t="n"/>
      <c r="EW9" s="29" t="n"/>
      <c r="EX9" s="29" t="n"/>
      <c r="EY9" s="29" t="n"/>
      <c r="EZ9" s="29" t="n"/>
      <c r="FA9" s="29" t="n"/>
      <c r="FB9" s="29" t="n"/>
      <c r="FC9" s="29" t="n"/>
      <c r="FD9" s="29" t="n"/>
      <c r="FE9" s="29" t="n"/>
      <c r="FF9" s="29" t="n"/>
      <c r="FG9" s="29" t="n"/>
      <c r="FH9" s="29" t="n"/>
      <c r="FI9" s="29" t="n"/>
      <c r="FJ9" s="29" t="n"/>
      <c r="FK9" s="29" t="n"/>
      <c r="FL9" s="29" t="n"/>
      <c r="FM9" s="29" t="n"/>
      <c r="FN9" s="29" t="n"/>
      <c r="FO9" s="29" t="n"/>
      <c r="FP9" s="29" t="n"/>
      <c r="FQ9" s="29" t="n"/>
      <c r="FR9" s="29" t="n"/>
      <c r="FS9" s="29" t="n"/>
      <c r="FT9" s="29" t="n"/>
      <c r="FU9" s="29" t="n"/>
      <c r="FV9" s="29" t="n"/>
      <c r="FW9" s="29" t="n"/>
      <c r="FX9" s="29" t="n"/>
      <c r="FY9" s="29" t="n"/>
      <c r="FZ9" s="29" t="n"/>
      <c r="GA9" s="29" t="n"/>
      <c r="GB9" s="29" t="n"/>
      <c r="GC9" s="29" t="n"/>
      <c r="GD9" s="29" t="n"/>
      <c r="GE9" s="29" t="n"/>
      <c r="GF9" s="29" t="n"/>
      <c r="GG9" s="29" t="n"/>
      <c r="GH9" s="29" t="n"/>
      <c r="GI9" s="29" t="n"/>
      <c r="GJ9" s="29" t="n"/>
      <c r="GK9" s="29" t="n"/>
      <c r="GL9" s="29" t="n"/>
      <c r="GM9" s="29" t="n"/>
      <c r="GN9" s="29" t="n"/>
      <c r="GO9" s="29" t="n"/>
      <c r="GP9" s="29" t="n"/>
      <c r="GQ9" s="29" t="n"/>
      <c r="GR9" s="29" t="n"/>
      <c r="GS9" s="29" t="n"/>
      <c r="GT9" s="29" t="n"/>
      <c r="GU9" s="29" t="n"/>
      <c r="GV9" s="29" t="n"/>
      <c r="GW9" s="29" t="n"/>
      <c r="GX9" s="29" t="n"/>
      <c r="GY9" s="29" t="n"/>
      <c r="GZ9" s="29" t="n"/>
      <c r="HA9" s="29" t="n"/>
      <c r="HB9" s="29" t="n"/>
      <c r="HC9" s="29" t="n"/>
      <c r="HD9" s="29" t="n"/>
      <c r="HE9" s="29" t="n"/>
      <c r="HF9" s="29" t="n"/>
      <c r="HG9" s="29" t="n"/>
      <c r="HH9" s="29" t="n"/>
      <c r="HI9" s="29" t="n"/>
      <c r="HJ9" s="29" t="n"/>
      <c r="HK9" s="29" t="n"/>
      <c r="HL9" s="29" t="n"/>
      <c r="HM9" s="29" t="n"/>
      <c r="HN9" s="29" t="n"/>
      <c r="HO9" s="29" t="n"/>
      <c r="HP9" s="29" t="n"/>
      <c r="HQ9" s="29" t="n"/>
      <c r="HR9" s="29" t="n"/>
      <c r="HS9" s="29" t="n"/>
      <c r="HT9" s="29" t="n"/>
      <c r="HU9" s="29" t="n"/>
      <c r="HV9" s="29" t="n"/>
      <c r="HW9" s="29" t="n"/>
      <c r="HX9" s="29" t="n"/>
      <c r="HY9" s="29" t="n"/>
      <c r="HZ9" s="29" t="n"/>
      <c r="IA9" s="29" t="n"/>
      <c r="IB9" s="29" t="n"/>
      <c r="IC9" s="29" t="n"/>
      <c r="ID9" s="29" t="n"/>
      <c r="IE9" s="29" t="n"/>
      <c r="IF9" s="29" t="n"/>
      <c r="IG9" s="29" t="n"/>
      <c r="IH9" s="29" t="n"/>
      <c r="II9" s="29" t="n"/>
      <c r="IJ9" s="29" t="n"/>
      <c r="IK9" s="29" t="n"/>
      <c r="IL9" s="29" t="n"/>
      <c r="IM9" s="29" t="n"/>
      <c r="IN9" s="29" t="n"/>
      <c r="IO9" s="29" t="n"/>
      <c r="IP9" s="29" t="n"/>
      <c r="IQ9" s="29" t="n"/>
      <c r="IR9" s="29" t="n"/>
      <c r="IS9" s="29" t="n"/>
      <c r="IT9" s="29" t="n"/>
      <c r="IU9" s="29" t="n"/>
      <c r="IV9" s="29" t="n"/>
      <c r="IW9" s="29" t="n"/>
      <c r="IX9" s="29" t="n"/>
      <c r="IY9" s="29" t="n"/>
      <c r="IZ9" s="29" t="n"/>
      <c r="JA9" s="29" t="n"/>
      <c r="JB9" s="29" t="n"/>
      <c r="JC9" s="29" t="n"/>
      <c r="JD9" s="29" t="n"/>
      <c r="JE9" s="29" t="n"/>
      <c r="JF9" s="29" t="n"/>
      <c r="JG9" s="29" t="n"/>
      <c r="JH9" s="29" t="n"/>
      <c r="JI9" s="29" t="n"/>
      <c r="JJ9" s="29" t="n"/>
      <c r="JK9" s="29" t="n"/>
      <c r="JL9" s="29" t="n"/>
      <c r="JM9" s="29" t="n"/>
      <c r="JN9" s="29" t="n"/>
      <c r="JO9" s="29" t="n"/>
      <c r="JP9" s="29" t="n"/>
      <c r="JQ9" s="29" t="n"/>
      <c r="JR9" s="29" t="n"/>
      <c r="JS9" s="29" t="n"/>
      <c r="JT9" s="29" t="n"/>
      <c r="JU9" s="29" t="n"/>
      <c r="JV9" s="29" t="n"/>
      <c r="JW9" s="29" t="n"/>
      <c r="JX9" s="29" t="n"/>
      <c r="JY9" s="29" t="n"/>
      <c r="JZ9" s="29" t="n"/>
      <c r="KA9" s="29" t="n"/>
      <c r="KB9" s="29" t="n"/>
      <c r="KC9" s="29" t="n"/>
      <c r="KD9" s="29" t="n"/>
      <c r="KE9" s="29" t="n"/>
      <c r="KF9" s="29" t="n"/>
      <c r="KG9" s="29" t="n"/>
      <c r="KH9" s="29" t="n"/>
      <c r="KI9" s="29" t="n"/>
      <c r="KJ9" s="29" t="n"/>
      <c r="KK9" s="29" t="n"/>
      <c r="KL9" s="29" t="n"/>
      <c r="KM9" s="29" t="n"/>
      <c r="KN9" s="29" t="n"/>
      <c r="KO9" s="29" t="n"/>
      <c r="KP9" s="29" t="n"/>
      <c r="KQ9" s="29" t="n"/>
      <c r="KR9" s="29" t="n"/>
      <c r="KS9" s="29" t="n"/>
      <c r="KT9" s="29" t="n"/>
      <c r="KU9" s="29" t="n"/>
      <c r="KV9" s="29" t="n"/>
      <c r="KW9" s="29" t="n"/>
      <c r="KX9" s="29" t="n"/>
      <c r="KY9" s="29" t="n"/>
      <c r="KZ9" s="29" t="n"/>
      <c r="LA9" s="29" t="n"/>
      <c r="LB9" s="29" t="n"/>
      <c r="LC9" s="29" t="n"/>
      <c r="LD9" s="29" t="n"/>
      <c r="LE9" s="29" t="n"/>
      <c r="LF9" s="29" t="n"/>
      <c r="LG9" s="29" t="n"/>
      <c r="LH9" s="29" t="n"/>
      <c r="LI9" s="29" t="n"/>
      <c r="LJ9" s="29" t="n"/>
      <c r="LK9" s="29" t="n"/>
      <c r="LL9" s="29" t="n"/>
      <c r="LM9" s="29" t="n"/>
      <c r="LN9" s="29" t="n"/>
      <c r="LO9" s="29" t="n"/>
      <c r="LP9" s="29" t="n"/>
      <c r="LQ9" s="29" t="n"/>
      <c r="LR9" s="29" t="n"/>
      <c r="LS9" s="29" t="n"/>
      <c r="LT9" s="29" t="n"/>
      <c r="LU9" s="29" t="n"/>
      <c r="LV9" s="29" t="n"/>
      <c r="LW9" s="29" t="n"/>
      <c r="LX9" s="29" t="n"/>
      <c r="LY9" s="29" t="n"/>
      <c r="LZ9" s="29" t="n"/>
      <c r="MA9" s="29" t="n"/>
      <c r="MB9" s="29" t="n"/>
      <c r="MC9" s="29" t="n"/>
      <c r="MD9" s="29" t="n"/>
      <c r="ME9" s="29" t="n"/>
      <c r="MF9" s="29" t="n"/>
      <c r="MG9" s="29" t="n"/>
      <c r="MH9" s="29" t="n"/>
      <c r="MI9" s="29" t="n"/>
      <c r="MJ9" s="29" t="n"/>
      <c r="MK9" s="29" t="n"/>
      <c r="ML9" s="29" t="n"/>
      <c r="MM9" s="29" t="n"/>
      <c r="MN9" s="29" t="n"/>
      <c r="MO9" s="29" t="n"/>
      <c r="MP9" s="29" t="n"/>
      <c r="MQ9" s="29" t="n"/>
      <c r="MR9" s="29" t="n"/>
      <c r="MS9" s="29" t="n"/>
      <c r="MT9" s="29" t="n"/>
      <c r="MU9" s="29" t="n"/>
      <c r="MV9" s="29" t="n"/>
      <c r="MW9" s="29" t="n"/>
      <c r="MX9" s="29" t="n"/>
      <c r="MY9" s="29" t="n"/>
      <c r="MZ9" s="29" t="n"/>
      <c r="NA9" s="29" t="n"/>
      <c r="NB9" s="29" t="n"/>
      <c r="NC9" s="29" t="n"/>
    </row>
    <row r="10">
      <c r="A10" s="28">
        <f>IF(Stammdaten!A9="","",Stammdaten!A9&amp;", "&amp;Stammdaten!B9)</f>
        <v/>
      </c>
      <c r="B10" s="17">
        <f>IF(Stammdaten!D9="","",Stammdaten!D9)</f>
        <v/>
      </c>
      <c r="C10" s="29" t="n"/>
      <c r="D10" s="29" t="n"/>
      <c r="E10" s="29" t="n"/>
      <c r="F10" s="29" t="n"/>
      <c r="G10" s="29" t="n"/>
      <c r="H10" s="29" t="n"/>
      <c r="I10" s="29" t="n"/>
      <c r="J10" s="29" t="n"/>
      <c r="K10" s="29" t="n"/>
      <c r="L10" s="29" t="n"/>
      <c r="M10" s="29" t="n"/>
      <c r="N10" s="29" t="n"/>
      <c r="O10" s="29" t="n"/>
      <c r="P10" s="29" t="n"/>
      <c r="Q10" s="29" t="n"/>
      <c r="R10" s="29" t="n"/>
      <c r="S10" s="29" t="n"/>
      <c r="T10" s="29" t="n"/>
      <c r="U10" s="29" t="n"/>
      <c r="V10" s="29" t="n"/>
      <c r="W10" s="29" t="n"/>
      <c r="X10" s="29" t="n"/>
      <c r="Y10" s="29" t="n"/>
      <c r="Z10" s="29" t="n"/>
      <c r="AA10" s="29" t="n"/>
      <c r="AB10" s="29" t="n"/>
      <c r="AC10" s="29" t="n"/>
      <c r="AD10" s="29" t="n"/>
      <c r="AE10" s="29" t="n"/>
      <c r="AF10" s="29" t="n"/>
      <c r="AG10" s="29" t="n"/>
      <c r="AH10" s="29" t="n"/>
      <c r="AI10" s="29" t="n"/>
      <c r="AJ10" s="29" t="n"/>
      <c r="AK10" s="29" t="n"/>
      <c r="AL10" s="29" t="n"/>
      <c r="AM10" s="29" t="n"/>
      <c r="AN10" s="29" t="n"/>
      <c r="AO10" s="29" t="n"/>
      <c r="AP10" s="29" t="n"/>
      <c r="AQ10" s="29" t="n"/>
      <c r="AR10" s="29" t="n"/>
      <c r="AS10" s="29" t="n"/>
      <c r="AT10" s="29" t="n"/>
      <c r="AU10" s="29" t="n"/>
      <c r="AV10" s="29" t="n"/>
      <c r="AW10" s="29" t="n"/>
      <c r="AX10" s="29" t="n"/>
      <c r="AY10" s="29" t="n"/>
      <c r="AZ10" s="29" t="n"/>
      <c r="BA10" s="29" t="n"/>
      <c r="BB10" s="29" t="n"/>
      <c r="BC10" s="29" t="n"/>
      <c r="BD10" s="29" t="n"/>
      <c r="BE10" s="29" t="n"/>
      <c r="BF10" s="29" t="n"/>
      <c r="BG10" s="29" t="n"/>
      <c r="BH10" s="29" t="n"/>
      <c r="BI10" s="29" t="n"/>
      <c r="BJ10" s="29" t="n"/>
      <c r="BK10" s="29" t="n"/>
      <c r="BL10" s="29" t="n"/>
      <c r="BM10" s="29" t="n"/>
      <c r="BN10" s="29" t="n"/>
      <c r="BO10" s="29" t="n"/>
      <c r="BP10" s="29" t="n"/>
      <c r="BQ10" s="29" t="n"/>
      <c r="BR10" s="29" t="n"/>
      <c r="BS10" s="29" t="n"/>
      <c r="BT10" s="29" t="n"/>
      <c r="BU10" s="29" t="n"/>
      <c r="BV10" s="29" t="n"/>
      <c r="BW10" s="29" t="n"/>
      <c r="BX10" s="29" t="n"/>
      <c r="BY10" s="29" t="n"/>
      <c r="BZ10" s="29" t="n"/>
      <c r="CA10" s="29" t="n"/>
      <c r="CB10" s="29" t="n"/>
      <c r="CC10" s="29" t="n"/>
      <c r="CD10" s="29" t="n"/>
      <c r="CE10" s="29" t="n"/>
      <c r="CF10" s="29" t="n"/>
      <c r="CG10" s="29" t="n"/>
      <c r="CH10" s="29" t="n"/>
      <c r="CI10" s="29" t="n"/>
      <c r="CJ10" s="29" t="n"/>
      <c r="CK10" s="29" t="n"/>
      <c r="CL10" s="29" t="n"/>
      <c r="CM10" s="29" t="n"/>
      <c r="CN10" s="29" t="n"/>
      <c r="CO10" s="29" t="n"/>
      <c r="CP10" s="29" t="n"/>
      <c r="CQ10" s="29" t="n"/>
      <c r="CR10" s="29" t="n"/>
      <c r="CS10" s="29" t="n"/>
      <c r="CT10" s="29" t="n"/>
      <c r="CU10" s="29" t="n"/>
      <c r="CV10" s="29" t="n"/>
      <c r="CW10" s="29" t="n"/>
      <c r="CX10" s="29" t="n"/>
      <c r="CY10" s="29" t="n"/>
      <c r="CZ10" s="29" t="n"/>
      <c r="DA10" s="29" t="n"/>
      <c r="DB10" s="29" t="n"/>
      <c r="DC10" s="29" t="n"/>
      <c r="DD10" s="29" t="n"/>
      <c r="DE10" s="29" t="n"/>
      <c r="DF10" s="29" t="n"/>
      <c r="DG10" s="29" t="n"/>
      <c r="DH10" s="29" t="n"/>
      <c r="DI10" s="29" t="n"/>
      <c r="DJ10" s="29" t="n"/>
      <c r="DK10" s="29" t="n"/>
      <c r="DL10" s="29" t="n"/>
      <c r="DM10" s="29" t="n"/>
      <c r="DN10" s="29" t="n"/>
      <c r="DO10" s="29" t="n"/>
      <c r="DP10" s="29" t="n"/>
      <c r="DQ10" s="29" t="n"/>
      <c r="DR10" s="29" t="n"/>
      <c r="DS10" s="29" t="n"/>
      <c r="DT10" s="29" t="n"/>
      <c r="DU10" s="29" t="n"/>
      <c r="DV10" s="29" t="n"/>
      <c r="DW10" s="29" t="n"/>
      <c r="DX10" s="29" t="n"/>
      <c r="DY10" s="29" t="n"/>
      <c r="DZ10" s="29" t="n"/>
      <c r="EA10" s="29" t="n"/>
      <c r="EB10" s="29" t="n"/>
      <c r="EC10" s="29" t="n"/>
      <c r="ED10" s="29" t="n"/>
      <c r="EE10" s="29" t="n"/>
      <c r="EF10" s="29" t="n"/>
      <c r="EG10" s="29" t="n"/>
      <c r="EH10" s="29" t="n"/>
      <c r="EI10" s="29" t="n"/>
      <c r="EJ10" s="29" t="n"/>
      <c r="EK10" s="29" t="n"/>
      <c r="EL10" s="29" t="n"/>
      <c r="EM10" s="29" t="n"/>
      <c r="EN10" s="29" t="n"/>
      <c r="EO10" s="29" t="n"/>
      <c r="EP10" s="29" t="n"/>
      <c r="EQ10" s="29" t="n"/>
      <c r="ER10" s="29" t="n"/>
      <c r="ES10" s="29" t="n"/>
      <c r="ET10" s="29" t="n"/>
      <c r="EU10" s="29" t="n"/>
      <c r="EV10" s="29" t="n"/>
      <c r="EW10" s="29" t="n"/>
      <c r="EX10" s="29" t="n"/>
      <c r="EY10" s="29" t="n"/>
      <c r="EZ10" s="29" t="n"/>
      <c r="FA10" s="29" t="n"/>
      <c r="FB10" s="29" t="n"/>
      <c r="FC10" s="29" t="n"/>
      <c r="FD10" s="29" t="n"/>
      <c r="FE10" s="29" t="n"/>
      <c r="FF10" s="29" t="n"/>
      <c r="FG10" s="29" t="n"/>
      <c r="FH10" s="29" t="n"/>
      <c r="FI10" s="29" t="n"/>
      <c r="FJ10" s="29" t="n"/>
      <c r="FK10" s="29" t="n"/>
      <c r="FL10" s="29" t="n"/>
      <c r="FM10" s="29" t="n"/>
      <c r="FN10" s="29" t="n"/>
      <c r="FO10" s="29" t="n"/>
      <c r="FP10" s="29" t="n"/>
      <c r="FQ10" s="29" t="n"/>
      <c r="FR10" s="29" t="n"/>
      <c r="FS10" s="29" t="n"/>
      <c r="FT10" s="29" t="n"/>
      <c r="FU10" s="29" t="n"/>
      <c r="FV10" s="29" t="n"/>
      <c r="FW10" s="29" t="n"/>
      <c r="FX10" s="29" t="n"/>
      <c r="FY10" s="29" t="n"/>
      <c r="FZ10" s="29" t="n"/>
      <c r="GA10" s="29" t="n"/>
      <c r="GB10" s="29" t="n"/>
      <c r="GC10" s="29" t="n"/>
      <c r="GD10" s="29" t="n"/>
      <c r="GE10" s="29" t="n"/>
      <c r="GF10" s="29" t="n"/>
      <c r="GG10" s="29" t="n"/>
      <c r="GH10" s="29" t="n"/>
      <c r="GI10" s="29" t="n"/>
      <c r="GJ10" s="29" t="n"/>
      <c r="GK10" s="29" t="n"/>
      <c r="GL10" s="29" t="n"/>
      <c r="GM10" s="29" t="n"/>
      <c r="GN10" s="29" t="n"/>
      <c r="GO10" s="29" t="n"/>
      <c r="GP10" s="29" t="n"/>
      <c r="GQ10" s="29" t="n"/>
      <c r="GR10" s="29" t="n"/>
      <c r="GS10" s="29" t="n"/>
      <c r="GT10" s="29" t="n"/>
      <c r="GU10" s="29" t="n"/>
      <c r="GV10" s="29" t="n"/>
      <c r="GW10" s="29" t="n"/>
      <c r="GX10" s="29" t="n"/>
      <c r="GY10" s="29" t="n"/>
      <c r="GZ10" s="29" t="n"/>
      <c r="HA10" s="29" t="n"/>
      <c r="HB10" s="29" t="n"/>
      <c r="HC10" s="29" t="n"/>
      <c r="HD10" s="29" t="n"/>
      <c r="HE10" s="29" t="n"/>
      <c r="HF10" s="29" t="n"/>
      <c r="HG10" s="29" t="n"/>
      <c r="HH10" s="29" t="n"/>
      <c r="HI10" s="29" t="n"/>
      <c r="HJ10" s="29" t="n"/>
      <c r="HK10" s="29" t="n"/>
      <c r="HL10" s="29" t="n"/>
      <c r="HM10" s="29" t="n"/>
      <c r="HN10" s="29" t="n"/>
      <c r="HO10" s="29" t="n"/>
      <c r="HP10" s="29" t="n"/>
      <c r="HQ10" s="29" t="n"/>
      <c r="HR10" s="29" t="n"/>
      <c r="HS10" s="29" t="n"/>
      <c r="HT10" s="29" t="n"/>
      <c r="HU10" s="29" t="n"/>
      <c r="HV10" s="29" t="n"/>
      <c r="HW10" s="29" t="n"/>
      <c r="HX10" s="29" t="n"/>
      <c r="HY10" s="29" t="n"/>
      <c r="HZ10" s="29" t="n"/>
      <c r="IA10" s="29" t="n"/>
      <c r="IB10" s="29" t="n"/>
      <c r="IC10" s="29" t="n"/>
      <c r="ID10" s="29" t="n"/>
      <c r="IE10" s="29" t="n"/>
      <c r="IF10" s="29" t="n"/>
      <c r="IG10" s="29" t="n"/>
      <c r="IH10" s="29" t="n"/>
      <c r="II10" s="29" t="n"/>
      <c r="IJ10" s="29" t="n"/>
      <c r="IK10" s="29" t="n"/>
      <c r="IL10" s="29" t="n"/>
      <c r="IM10" s="29" t="n"/>
      <c r="IN10" s="29" t="n"/>
      <c r="IO10" s="29" t="n"/>
      <c r="IP10" s="29" t="n"/>
      <c r="IQ10" s="29" t="n"/>
      <c r="IR10" s="29" t="n"/>
      <c r="IS10" s="29" t="n"/>
      <c r="IT10" s="29" t="n"/>
      <c r="IU10" s="29" t="n"/>
      <c r="IV10" s="29" t="n"/>
      <c r="IW10" s="29" t="n"/>
      <c r="IX10" s="29" t="n"/>
      <c r="IY10" s="29" t="n"/>
      <c r="IZ10" s="29" t="n"/>
      <c r="JA10" s="29" t="n"/>
      <c r="JB10" s="29" t="n"/>
      <c r="JC10" s="29" t="n"/>
      <c r="JD10" s="29" t="n"/>
      <c r="JE10" s="29" t="n"/>
      <c r="JF10" s="29" t="n"/>
      <c r="JG10" s="29" t="n"/>
      <c r="JH10" s="29" t="n"/>
      <c r="JI10" s="29" t="n"/>
      <c r="JJ10" s="29" t="n"/>
      <c r="JK10" s="29" t="n"/>
      <c r="JL10" s="29" t="n"/>
      <c r="JM10" s="29" t="n"/>
      <c r="JN10" s="29" t="n"/>
      <c r="JO10" s="29" t="n"/>
      <c r="JP10" s="29" t="n"/>
      <c r="JQ10" s="29" t="n"/>
      <c r="JR10" s="29" t="n"/>
      <c r="JS10" s="29" t="n"/>
      <c r="JT10" s="29" t="n"/>
      <c r="JU10" s="29" t="n"/>
      <c r="JV10" s="29" t="n"/>
      <c r="JW10" s="29" t="n"/>
      <c r="JX10" s="29" t="n"/>
      <c r="JY10" s="29" t="n"/>
      <c r="JZ10" s="29" t="n"/>
      <c r="KA10" s="29" t="n"/>
      <c r="KB10" s="29" t="n"/>
      <c r="KC10" s="29" t="n"/>
      <c r="KD10" s="29" t="n"/>
      <c r="KE10" s="29" t="n"/>
      <c r="KF10" s="29" t="n"/>
      <c r="KG10" s="29" t="n"/>
      <c r="KH10" s="29" t="n"/>
      <c r="KI10" s="29" t="n"/>
      <c r="KJ10" s="29" t="n"/>
      <c r="KK10" s="29" t="n"/>
      <c r="KL10" s="29" t="n"/>
      <c r="KM10" s="29" t="n"/>
      <c r="KN10" s="29" t="n"/>
      <c r="KO10" s="29" t="n"/>
      <c r="KP10" s="29" t="n"/>
      <c r="KQ10" s="29" t="n"/>
      <c r="KR10" s="29" t="n"/>
      <c r="KS10" s="29" t="n"/>
      <c r="KT10" s="29" t="n"/>
      <c r="KU10" s="29" t="n"/>
      <c r="KV10" s="29" t="n"/>
      <c r="KW10" s="29" t="n"/>
      <c r="KX10" s="29" t="n"/>
      <c r="KY10" s="29" t="n"/>
      <c r="KZ10" s="29" t="n"/>
      <c r="LA10" s="29" t="n"/>
      <c r="LB10" s="29" t="n"/>
      <c r="LC10" s="29" t="n"/>
      <c r="LD10" s="29" t="n"/>
      <c r="LE10" s="29" t="n"/>
      <c r="LF10" s="29" t="n"/>
      <c r="LG10" s="29" t="n"/>
      <c r="LH10" s="29" t="n"/>
      <c r="LI10" s="29" t="n"/>
      <c r="LJ10" s="29" t="n"/>
      <c r="LK10" s="29" t="n"/>
      <c r="LL10" s="29" t="n"/>
      <c r="LM10" s="29" t="n"/>
      <c r="LN10" s="29" t="n"/>
      <c r="LO10" s="29" t="n"/>
      <c r="LP10" s="29" t="n"/>
      <c r="LQ10" s="29" t="n"/>
      <c r="LR10" s="29" t="n"/>
      <c r="LS10" s="29" t="n"/>
      <c r="LT10" s="29" t="n"/>
      <c r="LU10" s="29" t="n"/>
      <c r="LV10" s="29" t="n"/>
      <c r="LW10" s="29" t="n"/>
      <c r="LX10" s="29" t="n"/>
      <c r="LY10" s="29" t="n"/>
      <c r="LZ10" s="29" t="n"/>
      <c r="MA10" s="29" t="n"/>
      <c r="MB10" s="29" t="n"/>
      <c r="MC10" s="29" t="n"/>
      <c r="MD10" s="29" t="n"/>
      <c r="ME10" s="29" t="n"/>
      <c r="MF10" s="29" t="n"/>
      <c r="MG10" s="29" t="n"/>
      <c r="MH10" s="29" t="n"/>
      <c r="MI10" s="29" t="n"/>
      <c r="MJ10" s="29" t="n"/>
      <c r="MK10" s="29" t="n"/>
      <c r="ML10" s="29" t="n"/>
      <c r="MM10" s="29" t="n"/>
      <c r="MN10" s="29" t="n"/>
      <c r="MO10" s="29" t="n"/>
      <c r="MP10" s="29" t="n"/>
      <c r="MQ10" s="29" t="n"/>
      <c r="MR10" s="29" t="n"/>
      <c r="MS10" s="29" t="n"/>
      <c r="MT10" s="29" t="n"/>
      <c r="MU10" s="29" t="n"/>
      <c r="MV10" s="29" t="n"/>
      <c r="MW10" s="29" t="n"/>
      <c r="MX10" s="29" t="n"/>
      <c r="MY10" s="29" t="n"/>
      <c r="MZ10" s="29" t="n"/>
      <c r="NA10" s="29" t="n"/>
      <c r="NB10" s="29" t="n"/>
      <c r="NC10" s="29" t="n"/>
    </row>
  </sheetData>
  <mergeCells count="14">
    <mergeCell ref="KU3:LX3"/>
    <mergeCell ref="AH3:BI3"/>
    <mergeCell ref="EX3:GA3"/>
    <mergeCell ref="HG3:IK3"/>
    <mergeCell ref="BJ3:CN3"/>
    <mergeCell ref="B4:B5"/>
    <mergeCell ref="LY3:NC3"/>
    <mergeCell ref="A4:A5"/>
    <mergeCell ref="IL3:JO3"/>
    <mergeCell ref="DS3:EW3"/>
    <mergeCell ref="CO3:DR3"/>
    <mergeCell ref="JP3:KT3"/>
    <mergeCell ref="C3:AG3"/>
    <mergeCell ref="GB3:HF3"/>
  </mergeCells>
  <conditionalFormatting sqref="C6:NC10">
    <cfRule type="expression" priority="1" dxfId="0" stopIfTrue="0">
      <formula>WEEKDAY(DATE(2027,1,1)+COLUMN()-3,2)&gt;5</formula>
    </cfRule>
    <cfRule type="expression" priority="2" dxfId="1" stopIfTrue="0">
      <formula>IFERROR(INDEX(Feiertage!$C$2:$R$20,MATCH(DATE(2027,1,1)+COLUMN()-3,Feiertage!$A$2:$A$20,0),MATCH($B6,Feiertage!$C$1:$R$1,0))=1,FALSE)</formula>
    </cfRule>
    <cfRule type="expression" priority="3" dxfId="2" stopIfTrue="1">
      <formula>EXACT(C6,"U")</formula>
    </cfRule>
    <cfRule type="expression" priority="4" dxfId="3" stopIfTrue="1">
      <formula>EXACT(C6,"H")</formula>
    </cfRule>
    <cfRule type="expression" priority="5" dxfId="4" stopIfTrue="1">
      <formula>EXACT(C6,"K")</formula>
    </cfRule>
    <cfRule type="expression" priority="6" dxfId="5" stopIfTrue="1">
      <formula>EXACT(C6,"KK")</formula>
    </cfRule>
    <cfRule type="expression" priority="7" dxfId="6" stopIfTrue="1">
      <formula>EXACT(C6,"F")</formula>
    </cfRule>
    <cfRule type="expression" priority="8" dxfId="7" stopIfTrue="1">
      <formula>EXACT(C6,"S")</formula>
    </cfRule>
    <cfRule type="expression" priority="9" dxfId="8" stopIfTrue="1">
      <formula>EXACT(C6,"UB")</formula>
    </cfRule>
    <cfRule type="expression" priority="10" dxfId="9" stopIfTrue="1">
      <formula>EXACT(C6,"G")</formula>
    </cfRule>
  </conditionalFormatting>
  <dataValidations count="1">
    <dataValidation sqref="C6:NC10" showDropDown="0" showInputMessage="0" showErrorMessage="1" allowBlank="1" errorTitle="Kürzel" error="Bitte ein Kürzel aus der Anleitung wählen." type="list">
      <formula1>"U,H,K,KK,F,S,UB,G"</formula1>
    </dataValidation>
  </dataValidation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G373"/>
  <sheetViews>
    <sheetView showGridLines="0" workbookViewId="0">
      <pane ySplit="8" topLeftCell="A9" activePane="bottomLeft" state="frozen"/>
      <selection pane="bottomLeft" activeCell="A1" sqref="A1"/>
    </sheetView>
  </sheetViews>
  <sheetFormatPr baseColWidth="8" defaultRowHeight="15"/>
  <cols>
    <col width="17" customWidth="1" min="1" max="1"/>
    <col width="11" customWidth="1" min="2" max="2"/>
    <col width="12" customWidth="1" min="3" max="3"/>
    <col width="12" customWidth="1" min="4" max="4"/>
    <col width="14" customWidth="1" min="5" max="5"/>
    <col width="15" customWidth="1" min="6" max="6"/>
    <col width="50" customWidth="1" min="7" max="7"/>
  </cols>
  <sheetData>
    <row r="1">
      <c r="A1" s="14" t="inlineStr">
        <is>
          <t>Besetzung 2027</t>
        </is>
      </c>
    </row>
    <row r="2">
      <c r="A2" s="2" t="inlineStr">
        <is>
          <t>Zeigt je Tag, wie viele fehlen und wie viele da sind. Tragen Sie unten Ihre Mindestbesetzung ein, dann färbt sich jeder Tag rot, an dem sie unterschritten wird.</t>
        </is>
      </c>
    </row>
    <row r="4">
      <c r="A4" s="23" t="inlineStr">
        <is>
          <t>Mindestens</t>
        </is>
      </c>
      <c r="B4" s="30" t="n">
        <v>5</v>
      </c>
      <c r="C4" s="2" t="inlineStr">
        <is>
          <t>Personen mindestens anwesend</t>
        </is>
      </c>
    </row>
    <row r="5">
      <c r="A5" s="23" t="inlineStr">
        <is>
          <t>Abteilung</t>
        </is>
      </c>
      <c r="B5" s="30" t="inlineStr">
        <is>
          <t>alle</t>
        </is>
      </c>
      <c r="C5" s="2">
        <f>IF($B$5="","Bitte alle oder eine Abteilung eintragen.",IF(IF($B$5="alle",COUNTA(Stammdaten!$A$5:$A$9),COUNTIF(Stammdaten!$C$5:$C$9,$B$5))=0,"Zu dieser Eingabe gibt es keine Person in den Stammdaten. Bitte Schreibweise prüfen.",IF($B$5="alle",COUNTA(Stammdaten!$A$5:$A$9),COUNTIF(Stammdaten!$C$5:$C$9,$B$5))&amp;" Personen werden gezählt."))</f>
        <v/>
      </c>
    </row>
    <row r="6">
      <c r="A6" s="23" t="inlineStr">
        <is>
          <t>Arbeitstage</t>
        </is>
      </c>
      <c r="B6" s="30" t="inlineStr">
        <is>
          <t>Mo bis Fr</t>
        </is>
      </c>
      <c r="C6" s="2" t="inlineStr">
        <is>
          <t>"Mo bis Fr", "alle Tage" bei Wochenenddienst, "alle Tage, auch Feiertage" bei Feiertagsarbeit</t>
        </is>
      </c>
    </row>
    <row r="7">
      <c r="D7" s="31" t="inlineStr">
        <is>
          <t>Spalte Feiertag: Personen, für die der Tag im eigenen Bundesland gesetzlicher Feiertag ist.</t>
        </is>
      </c>
    </row>
    <row r="8">
      <c r="A8" s="23" t="inlineStr">
        <is>
          <t>Datum</t>
        </is>
      </c>
      <c r="B8" s="23" t="inlineStr">
        <is>
          <t>Tag</t>
        </is>
      </c>
      <c r="C8" s="23" t="inlineStr">
        <is>
          <t>Abwesend</t>
        </is>
      </c>
      <c r="D8" s="23" t="inlineStr">
        <is>
          <t>Feiertag</t>
        </is>
      </c>
      <c r="E8" s="23" t="inlineStr">
        <is>
          <t>Anwesend</t>
        </is>
      </c>
      <c r="F8" s="23" t="inlineStr">
        <is>
          <t>Unterbesetzt</t>
        </is>
      </c>
      <c r="G8" s="23" t="inlineStr">
        <is>
          <t>Wer fehlt</t>
        </is>
      </c>
    </row>
    <row r="9">
      <c r="A9" s="32" t="n">
        <v>46388</v>
      </c>
      <c r="B9" s="33" t="inlineStr">
        <is>
          <t>Fr</t>
        </is>
      </c>
      <c r="C9" s="34">
        <f>IF($B$5="alle",COUNTIF(Jahresplan!C$6:C$10,"U")+COUNTIF(Jahresplan!C$6:C$10,"K")+COUNTIF(Jahresplan!C$6:C$10,"KK")+COUNTIF(Jahresplan!C$6:C$10,"F")+COUNTIF(Jahresplan!C$6:C$10,"S")+COUNTIF(Jahresplan!C$6:C$10,"UB")+COUNTIF(Jahresplan!C$6:C$10,"H")*0.5,SUMPRODUCT((Stammdaten!$C$5:$C$9=$B$5)*((Jahresplan!C$6:C$10="U")+(Jahresplan!C$6:C$10="K")+(Jahresplan!C$6:C$10="KK")+(Jahresplan!C$6:C$10="F")+(Jahresplan!C$6:C$10="S")+(Jahresplan!C$6:C$10="UB")))+SUMPRODUCT((Stammdaten!$C$5:$C$9=$B$5)*(Jahresplan!C$6:C$10="H"))*0.5)</f>
        <v/>
      </c>
      <c r="D9" s="35">
        <f>IFERROR(SUMPRODUCT((COUNTIFS(Stammdaten!$D$5:$D$9,Feiertage!$C$1:$R$1,Jahresplan!C$6:C$10,"")*($B$5="alle")+COUNTIFS(Stammdaten!$C$5:$C$9,$B$5,Stammdaten!$D$5:$D$9,Feiertage!$C$1:$R$1,Jahresplan!C$6:C$10,"")*($B$5&lt;&gt;"alle"))*INDEX(Feiertage!$C$2:$R$20,MATCH($A9,Feiertage!$A$2:$A$20,0),0)),0)</f>
        <v/>
      </c>
      <c r="E9" s="36">
        <f>IF(AND($B$6="Mo bis Fr",WEEKDAY($A9,2)&gt;5),"",IF(IF($B$5="alle",COUNTA(Stammdaten!$A$5:$A$9),COUNTIF(Stammdaten!$C$5:$C$9,$B$5))=0,"",IF($B$5="alle",COUNTA(Stammdaten!$A$5:$A$9),COUNTIF(Stammdaten!$C$5:$C$9,$B$5))-C9-IF($B$6="alle Tage, auch Feiertage",0,D9)))</f>
        <v/>
      </c>
      <c r="F9" s="37">
        <f>IF(E9="","",IF(E9&lt;$B$4,"ja",""))</f>
        <v/>
      </c>
      <c r="G9" s="38">
        <f t="array" ref="G9">IFERROR(_xlfn.TEXTJOIN(", ",TRUE,IF((Jahresplan!C$6:C$10&lt;&gt;"")*(($B$5="alle")+(Stammdaten!$C$5:$C$9=$B$5)),Stammdaten!$A$5:$A$9&amp;" "&amp;Jahresplan!C$6:C$10,"")),IF(E9&gt;0,"Namen erst ab Excel 2019, Zahl links stimmt",""))</f>
        <v/>
      </c>
    </row>
    <row r="10">
      <c r="A10" s="32" t="n">
        <v>46389</v>
      </c>
      <c r="B10" s="39" t="inlineStr">
        <is>
          <t>Sa</t>
        </is>
      </c>
      <c r="C10" s="34">
        <f>IF($B$5="alle",COUNTIF(Jahresplan!D$6:D$10,"U")+COUNTIF(Jahresplan!D$6:D$10,"K")+COUNTIF(Jahresplan!D$6:D$10,"KK")+COUNTIF(Jahresplan!D$6:D$10,"F")+COUNTIF(Jahresplan!D$6:D$10,"S")+COUNTIF(Jahresplan!D$6:D$10,"UB")+COUNTIF(Jahresplan!D$6:D$10,"H")*0.5,SUMPRODUCT((Stammdaten!$C$5:$C$9=$B$5)*((Jahresplan!D$6:D$10="U")+(Jahresplan!D$6:D$10="K")+(Jahresplan!D$6:D$10="KK")+(Jahresplan!D$6:D$10="F")+(Jahresplan!D$6:D$10="S")+(Jahresplan!D$6:D$10="UB")))+SUMPRODUCT((Stammdaten!$C$5:$C$9=$B$5)*(Jahresplan!D$6:D$10="H"))*0.5)</f>
        <v/>
      </c>
      <c r="D10" s="35">
        <f>IFERROR(SUMPRODUCT((COUNTIFS(Stammdaten!$D$5:$D$9,Feiertage!$C$1:$R$1,Jahresplan!D$6:D$10,"")*($B$5="alle")+COUNTIFS(Stammdaten!$C$5:$C$9,$B$5,Stammdaten!$D$5:$D$9,Feiertage!$C$1:$R$1,Jahresplan!D$6:D$10,"")*($B$5&lt;&gt;"alle"))*INDEX(Feiertage!$C$2:$R$20,MATCH($A10,Feiertage!$A$2:$A$20,0),0)),0)</f>
        <v/>
      </c>
      <c r="E10" s="36">
        <f>IF(AND($B$6="Mo bis Fr",WEEKDAY($A10,2)&gt;5),"",IF(IF($B$5="alle",COUNTA(Stammdaten!$A$5:$A$9),COUNTIF(Stammdaten!$C$5:$C$9,$B$5))=0,"",IF($B$5="alle",COUNTA(Stammdaten!$A$5:$A$9),COUNTIF(Stammdaten!$C$5:$C$9,$B$5))-C10-IF($B$6="alle Tage, auch Feiertage",0,D10)))</f>
        <v/>
      </c>
      <c r="F10" s="37">
        <f>IF(E10="","",IF(E10&lt;$B$4,"ja",""))</f>
        <v/>
      </c>
      <c r="G10" s="38">
        <f t="array" ref="G10">IFERROR(_xlfn.TEXTJOIN(", ",TRUE,IF((Jahresplan!D$6:D$10&lt;&gt;"")*(($B$5="alle")+(Stammdaten!$C$5:$C$9=$B$5)),Stammdaten!$A$5:$A$9&amp;" "&amp;Jahresplan!D$6:D$10,"")),IF(E10&gt;0,"Namen erst ab Excel 2019, Zahl links stimmt",""))</f>
        <v/>
      </c>
    </row>
    <row r="11">
      <c r="A11" s="32" t="n">
        <v>46390</v>
      </c>
      <c r="B11" s="39" t="inlineStr">
        <is>
          <t>So</t>
        </is>
      </c>
      <c r="C11" s="34">
        <f>IF($B$5="alle",COUNTIF(Jahresplan!E$6:E$10,"U")+COUNTIF(Jahresplan!E$6:E$10,"K")+COUNTIF(Jahresplan!E$6:E$10,"KK")+COUNTIF(Jahresplan!E$6:E$10,"F")+COUNTIF(Jahresplan!E$6:E$10,"S")+COUNTIF(Jahresplan!E$6:E$10,"UB")+COUNTIF(Jahresplan!E$6:E$10,"H")*0.5,SUMPRODUCT((Stammdaten!$C$5:$C$9=$B$5)*((Jahresplan!E$6:E$10="U")+(Jahresplan!E$6:E$10="K")+(Jahresplan!E$6:E$10="KK")+(Jahresplan!E$6:E$10="F")+(Jahresplan!E$6:E$10="S")+(Jahresplan!E$6:E$10="UB")))+SUMPRODUCT((Stammdaten!$C$5:$C$9=$B$5)*(Jahresplan!E$6:E$10="H"))*0.5)</f>
        <v/>
      </c>
      <c r="D11" s="35">
        <f>IFERROR(SUMPRODUCT((COUNTIFS(Stammdaten!$D$5:$D$9,Feiertage!$C$1:$R$1,Jahresplan!E$6:E$10,"")*($B$5="alle")+COUNTIFS(Stammdaten!$C$5:$C$9,$B$5,Stammdaten!$D$5:$D$9,Feiertage!$C$1:$R$1,Jahresplan!E$6:E$10,"")*($B$5&lt;&gt;"alle"))*INDEX(Feiertage!$C$2:$R$20,MATCH($A11,Feiertage!$A$2:$A$20,0),0)),0)</f>
        <v/>
      </c>
      <c r="E11" s="36">
        <f>IF(AND($B$6="Mo bis Fr",WEEKDAY($A11,2)&gt;5),"",IF(IF($B$5="alle",COUNTA(Stammdaten!$A$5:$A$9),COUNTIF(Stammdaten!$C$5:$C$9,$B$5))=0,"",IF($B$5="alle",COUNTA(Stammdaten!$A$5:$A$9),COUNTIF(Stammdaten!$C$5:$C$9,$B$5))-C11-IF($B$6="alle Tage, auch Feiertage",0,D11)))</f>
        <v/>
      </c>
      <c r="F11" s="37">
        <f>IF(E11="","",IF(E11&lt;$B$4,"ja",""))</f>
        <v/>
      </c>
      <c r="G11" s="38">
        <f t="array" ref="G11">IFERROR(_xlfn.TEXTJOIN(", ",TRUE,IF((Jahresplan!E$6:E$10&lt;&gt;"")*(($B$5="alle")+(Stammdaten!$C$5:$C$9=$B$5)),Stammdaten!$A$5:$A$9&amp;" "&amp;Jahresplan!E$6:E$10,"")),IF(E11&gt;0,"Namen erst ab Excel 2019, Zahl links stimmt",""))</f>
        <v/>
      </c>
    </row>
    <row r="12">
      <c r="A12" s="32" t="n">
        <v>46391</v>
      </c>
      <c r="B12" s="33" t="inlineStr">
        <is>
          <t>Mo</t>
        </is>
      </c>
      <c r="C12" s="34">
        <f>IF($B$5="alle",COUNTIF(Jahresplan!F$6:F$10,"U")+COUNTIF(Jahresplan!F$6:F$10,"K")+COUNTIF(Jahresplan!F$6:F$10,"KK")+COUNTIF(Jahresplan!F$6:F$10,"F")+COUNTIF(Jahresplan!F$6:F$10,"S")+COUNTIF(Jahresplan!F$6:F$10,"UB")+COUNTIF(Jahresplan!F$6:F$10,"H")*0.5,SUMPRODUCT((Stammdaten!$C$5:$C$9=$B$5)*((Jahresplan!F$6:F$10="U")+(Jahresplan!F$6:F$10="K")+(Jahresplan!F$6:F$10="KK")+(Jahresplan!F$6:F$10="F")+(Jahresplan!F$6:F$10="S")+(Jahresplan!F$6:F$10="UB")))+SUMPRODUCT((Stammdaten!$C$5:$C$9=$B$5)*(Jahresplan!F$6:F$10="H"))*0.5)</f>
        <v/>
      </c>
      <c r="D12" s="35">
        <f>IFERROR(SUMPRODUCT((COUNTIFS(Stammdaten!$D$5:$D$9,Feiertage!$C$1:$R$1,Jahresplan!F$6:F$10,"")*($B$5="alle")+COUNTIFS(Stammdaten!$C$5:$C$9,$B$5,Stammdaten!$D$5:$D$9,Feiertage!$C$1:$R$1,Jahresplan!F$6:F$10,"")*($B$5&lt;&gt;"alle"))*INDEX(Feiertage!$C$2:$R$20,MATCH($A12,Feiertage!$A$2:$A$20,0),0)),0)</f>
        <v/>
      </c>
      <c r="E12" s="36">
        <f>IF(AND($B$6="Mo bis Fr",WEEKDAY($A12,2)&gt;5),"",IF(IF($B$5="alle",COUNTA(Stammdaten!$A$5:$A$9),COUNTIF(Stammdaten!$C$5:$C$9,$B$5))=0,"",IF($B$5="alle",COUNTA(Stammdaten!$A$5:$A$9),COUNTIF(Stammdaten!$C$5:$C$9,$B$5))-C12-IF($B$6="alle Tage, auch Feiertage",0,D12)))</f>
        <v/>
      </c>
      <c r="F12" s="37">
        <f>IF(E12="","",IF(E12&lt;$B$4,"ja",""))</f>
        <v/>
      </c>
      <c r="G12" s="38">
        <f t="array" ref="G12">IFERROR(_xlfn.TEXTJOIN(", ",TRUE,IF((Jahresplan!F$6:F$10&lt;&gt;"")*(($B$5="alle")+(Stammdaten!$C$5:$C$9=$B$5)),Stammdaten!$A$5:$A$9&amp;" "&amp;Jahresplan!F$6:F$10,"")),IF(E12&gt;0,"Namen erst ab Excel 2019, Zahl links stimmt",""))</f>
        <v/>
      </c>
    </row>
    <row r="13">
      <c r="A13" s="32" t="n">
        <v>46392</v>
      </c>
      <c r="B13" s="33" t="inlineStr">
        <is>
          <t>Di</t>
        </is>
      </c>
      <c r="C13" s="34">
        <f>IF($B$5="alle",COUNTIF(Jahresplan!G$6:G$10,"U")+COUNTIF(Jahresplan!G$6:G$10,"K")+COUNTIF(Jahresplan!G$6:G$10,"KK")+COUNTIF(Jahresplan!G$6:G$10,"F")+COUNTIF(Jahresplan!G$6:G$10,"S")+COUNTIF(Jahresplan!G$6:G$10,"UB")+COUNTIF(Jahresplan!G$6:G$10,"H")*0.5,SUMPRODUCT((Stammdaten!$C$5:$C$9=$B$5)*((Jahresplan!G$6:G$10="U")+(Jahresplan!G$6:G$10="K")+(Jahresplan!G$6:G$10="KK")+(Jahresplan!G$6:G$10="F")+(Jahresplan!G$6:G$10="S")+(Jahresplan!G$6:G$10="UB")))+SUMPRODUCT((Stammdaten!$C$5:$C$9=$B$5)*(Jahresplan!G$6:G$10="H"))*0.5)</f>
        <v/>
      </c>
      <c r="D13" s="35">
        <f>IFERROR(SUMPRODUCT((COUNTIFS(Stammdaten!$D$5:$D$9,Feiertage!$C$1:$R$1,Jahresplan!G$6:G$10,"")*($B$5="alle")+COUNTIFS(Stammdaten!$C$5:$C$9,$B$5,Stammdaten!$D$5:$D$9,Feiertage!$C$1:$R$1,Jahresplan!G$6:G$10,"")*($B$5&lt;&gt;"alle"))*INDEX(Feiertage!$C$2:$R$20,MATCH($A13,Feiertage!$A$2:$A$20,0),0)),0)</f>
        <v/>
      </c>
      <c r="E13" s="36">
        <f>IF(AND($B$6="Mo bis Fr",WEEKDAY($A13,2)&gt;5),"",IF(IF($B$5="alle",COUNTA(Stammdaten!$A$5:$A$9),COUNTIF(Stammdaten!$C$5:$C$9,$B$5))=0,"",IF($B$5="alle",COUNTA(Stammdaten!$A$5:$A$9),COUNTIF(Stammdaten!$C$5:$C$9,$B$5))-C13-IF($B$6="alle Tage, auch Feiertage",0,D13)))</f>
        <v/>
      </c>
      <c r="F13" s="37">
        <f>IF(E13="","",IF(E13&lt;$B$4,"ja",""))</f>
        <v/>
      </c>
      <c r="G13" s="38">
        <f t="array" ref="G13">IFERROR(_xlfn.TEXTJOIN(", ",TRUE,IF((Jahresplan!G$6:G$10&lt;&gt;"")*(($B$5="alle")+(Stammdaten!$C$5:$C$9=$B$5)),Stammdaten!$A$5:$A$9&amp;" "&amp;Jahresplan!G$6:G$10,"")),IF(E13&gt;0,"Namen erst ab Excel 2019, Zahl links stimmt",""))</f>
        <v/>
      </c>
    </row>
    <row r="14">
      <c r="A14" s="32" t="n">
        <v>46393</v>
      </c>
      <c r="B14" s="33" t="inlineStr">
        <is>
          <t>Mi</t>
        </is>
      </c>
      <c r="C14" s="34">
        <f>IF($B$5="alle",COUNTIF(Jahresplan!H$6:H$10,"U")+COUNTIF(Jahresplan!H$6:H$10,"K")+COUNTIF(Jahresplan!H$6:H$10,"KK")+COUNTIF(Jahresplan!H$6:H$10,"F")+COUNTIF(Jahresplan!H$6:H$10,"S")+COUNTIF(Jahresplan!H$6:H$10,"UB")+COUNTIF(Jahresplan!H$6:H$10,"H")*0.5,SUMPRODUCT((Stammdaten!$C$5:$C$9=$B$5)*((Jahresplan!H$6:H$10="U")+(Jahresplan!H$6:H$10="K")+(Jahresplan!H$6:H$10="KK")+(Jahresplan!H$6:H$10="F")+(Jahresplan!H$6:H$10="S")+(Jahresplan!H$6:H$10="UB")))+SUMPRODUCT((Stammdaten!$C$5:$C$9=$B$5)*(Jahresplan!H$6:H$10="H"))*0.5)</f>
        <v/>
      </c>
      <c r="D14" s="35">
        <f>IFERROR(SUMPRODUCT((COUNTIFS(Stammdaten!$D$5:$D$9,Feiertage!$C$1:$R$1,Jahresplan!H$6:H$10,"")*($B$5="alle")+COUNTIFS(Stammdaten!$C$5:$C$9,$B$5,Stammdaten!$D$5:$D$9,Feiertage!$C$1:$R$1,Jahresplan!H$6:H$10,"")*($B$5&lt;&gt;"alle"))*INDEX(Feiertage!$C$2:$R$20,MATCH($A14,Feiertage!$A$2:$A$20,0),0)),0)</f>
        <v/>
      </c>
      <c r="E14" s="36">
        <f>IF(AND($B$6="Mo bis Fr",WEEKDAY($A14,2)&gt;5),"",IF(IF($B$5="alle",COUNTA(Stammdaten!$A$5:$A$9),COUNTIF(Stammdaten!$C$5:$C$9,$B$5))=0,"",IF($B$5="alle",COUNTA(Stammdaten!$A$5:$A$9),COUNTIF(Stammdaten!$C$5:$C$9,$B$5))-C14-IF($B$6="alle Tage, auch Feiertage",0,D14)))</f>
        <v/>
      </c>
      <c r="F14" s="37">
        <f>IF(E14="","",IF(E14&lt;$B$4,"ja",""))</f>
        <v/>
      </c>
      <c r="G14" s="38">
        <f t="array" ref="G14">IFERROR(_xlfn.TEXTJOIN(", ",TRUE,IF((Jahresplan!H$6:H$10&lt;&gt;"")*(($B$5="alle")+(Stammdaten!$C$5:$C$9=$B$5)),Stammdaten!$A$5:$A$9&amp;" "&amp;Jahresplan!H$6:H$10,"")),IF(E14&gt;0,"Namen erst ab Excel 2019, Zahl links stimmt",""))</f>
        <v/>
      </c>
    </row>
    <row r="15">
      <c r="A15" s="32" t="n">
        <v>46394</v>
      </c>
      <c r="B15" s="33" t="inlineStr">
        <is>
          <t>Do</t>
        </is>
      </c>
      <c r="C15" s="34">
        <f>IF($B$5="alle",COUNTIF(Jahresplan!I$6:I$10,"U")+COUNTIF(Jahresplan!I$6:I$10,"K")+COUNTIF(Jahresplan!I$6:I$10,"KK")+COUNTIF(Jahresplan!I$6:I$10,"F")+COUNTIF(Jahresplan!I$6:I$10,"S")+COUNTIF(Jahresplan!I$6:I$10,"UB")+COUNTIF(Jahresplan!I$6:I$10,"H")*0.5,SUMPRODUCT((Stammdaten!$C$5:$C$9=$B$5)*((Jahresplan!I$6:I$10="U")+(Jahresplan!I$6:I$10="K")+(Jahresplan!I$6:I$10="KK")+(Jahresplan!I$6:I$10="F")+(Jahresplan!I$6:I$10="S")+(Jahresplan!I$6:I$10="UB")))+SUMPRODUCT((Stammdaten!$C$5:$C$9=$B$5)*(Jahresplan!I$6:I$10="H"))*0.5)</f>
        <v/>
      </c>
      <c r="D15" s="35">
        <f>IFERROR(SUMPRODUCT((COUNTIFS(Stammdaten!$D$5:$D$9,Feiertage!$C$1:$R$1,Jahresplan!I$6:I$10,"")*($B$5="alle")+COUNTIFS(Stammdaten!$C$5:$C$9,$B$5,Stammdaten!$D$5:$D$9,Feiertage!$C$1:$R$1,Jahresplan!I$6:I$10,"")*($B$5&lt;&gt;"alle"))*INDEX(Feiertage!$C$2:$R$20,MATCH($A15,Feiertage!$A$2:$A$20,0),0)),0)</f>
        <v/>
      </c>
      <c r="E15" s="36">
        <f>IF(AND($B$6="Mo bis Fr",WEEKDAY($A15,2)&gt;5),"",IF(IF($B$5="alle",COUNTA(Stammdaten!$A$5:$A$9),COUNTIF(Stammdaten!$C$5:$C$9,$B$5))=0,"",IF($B$5="alle",COUNTA(Stammdaten!$A$5:$A$9),COUNTIF(Stammdaten!$C$5:$C$9,$B$5))-C15-IF($B$6="alle Tage, auch Feiertage",0,D15)))</f>
        <v/>
      </c>
      <c r="F15" s="37">
        <f>IF(E15="","",IF(E15&lt;$B$4,"ja",""))</f>
        <v/>
      </c>
      <c r="G15" s="38">
        <f t="array" ref="G15">IFERROR(_xlfn.TEXTJOIN(", ",TRUE,IF((Jahresplan!I$6:I$10&lt;&gt;"")*(($B$5="alle")+(Stammdaten!$C$5:$C$9=$B$5)),Stammdaten!$A$5:$A$9&amp;" "&amp;Jahresplan!I$6:I$10,"")),IF(E15&gt;0,"Namen erst ab Excel 2019, Zahl links stimmt",""))</f>
        <v/>
      </c>
    </row>
    <row r="16">
      <c r="A16" s="32" t="n">
        <v>46395</v>
      </c>
      <c r="B16" s="33" t="inlineStr">
        <is>
          <t>Fr</t>
        </is>
      </c>
      <c r="C16" s="34">
        <f>IF($B$5="alle",COUNTIF(Jahresplan!J$6:J$10,"U")+COUNTIF(Jahresplan!J$6:J$10,"K")+COUNTIF(Jahresplan!J$6:J$10,"KK")+COUNTIF(Jahresplan!J$6:J$10,"F")+COUNTIF(Jahresplan!J$6:J$10,"S")+COUNTIF(Jahresplan!J$6:J$10,"UB")+COUNTIF(Jahresplan!J$6:J$10,"H")*0.5,SUMPRODUCT((Stammdaten!$C$5:$C$9=$B$5)*((Jahresplan!J$6:J$10="U")+(Jahresplan!J$6:J$10="K")+(Jahresplan!J$6:J$10="KK")+(Jahresplan!J$6:J$10="F")+(Jahresplan!J$6:J$10="S")+(Jahresplan!J$6:J$10="UB")))+SUMPRODUCT((Stammdaten!$C$5:$C$9=$B$5)*(Jahresplan!J$6:J$10="H"))*0.5)</f>
        <v/>
      </c>
      <c r="D16" s="35">
        <f>IFERROR(SUMPRODUCT((COUNTIFS(Stammdaten!$D$5:$D$9,Feiertage!$C$1:$R$1,Jahresplan!J$6:J$10,"")*($B$5="alle")+COUNTIFS(Stammdaten!$C$5:$C$9,$B$5,Stammdaten!$D$5:$D$9,Feiertage!$C$1:$R$1,Jahresplan!J$6:J$10,"")*($B$5&lt;&gt;"alle"))*INDEX(Feiertage!$C$2:$R$20,MATCH($A16,Feiertage!$A$2:$A$20,0),0)),0)</f>
        <v/>
      </c>
      <c r="E16" s="36">
        <f>IF(AND($B$6="Mo bis Fr",WEEKDAY($A16,2)&gt;5),"",IF(IF($B$5="alle",COUNTA(Stammdaten!$A$5:$A$9),COUNTIF(Stammdaten!$C$5:$C$9,$B$5))=0,"",IF($B$5="alle",COUNTA(Stammdaten!$A$5:$A$9),COUNTIF(Stammdaten!$C$5:$C$9,$B$5))-C16-IF($B$6="alle Tage, auch Feiertage",0,D16)))</f>
        <v/>
      </c>
      <c r="F16" s="37">
        <f>IF(E16="","",IF(E16&lt;$B$4,"ja",""))</f>
        <v/>
      </c>
      <c r="G16" s="38">
        <f t="array" ref="G16">IFERROR(_xlfn.TEXTJOIN(", ",TRUE,IF((Jahresplan!J$6:J$10&lt;&gt;"")*(($B$5="alle")+(Stammdaten!$C$5:$C$9=$B$5)),Stammdaten!$A$5:$A$9&amp;" "&amp;Jahresplan!J$6:J$10,"")),IF(E16&gt;0,"Namen erst ab Excel 2019, Zahl links stimmt",""))</f>
        <v/>
      </c>
    </row>
    <row r="17">
      <c r="A17" s="32" t="n">
        <v>46396</v>
      </c>
      <c r="B17" s="39" t="inlineStr">
        <is>
          <t>Sa</t>
        </is>
      </c>
      <c r="C17" s="34">
        <f>IF($B$5="alle",COUNTIF(Jahresplan!K$6:K$10,"U")+COUNTIF(Jahresplan!K$6:K$10,"K")+COUNTIF(Jahresplan!K$6:K$10,"KK")+COUNTIF(Jahresplan!K$6:K$10,"F")+COUNTIF(Jahresplan!K$6:K$10,"S")+COUNTIF(Jahresplan!K$6:K$10,"UB")+COUNTIF(Jahresplan!K$6:K$10,"H")*0.5,SUMPRODUCT((Stammdaten!$C$5:$C$9=$B$5)*((Jahresplan!K$6:K$10="U")+(Jahresplan!K$6:K$10="K")+(Jahresplan!K$6:K$10="KK")+(Jahresplan!K$6:K$10="F")+(Jahresplan!K$6:K$10="S")+(Jahresplan!K$6:K$10="UB")))+SUMPRODUCT((Stammdaten!$C$5:$C$9=$B$5)*(Jahresplan!K$6:K$10="H"))*0.5)</f>
        <v/>
      </c>
      <c r="D17" s="35">
        <f>IFERROR(SUMPRODUCT((COUNTIFS(Stammdaten!$D$5:$D$9,Feiertage!$C$1:$R$1,Jahresplan!K$6:K$10,"")*($B$5="alle")+COUNTIFS(Stammdaten!$C$5:$C$9,$B$5,Stammdaten!$D$5:$D$9,Feiertage!$C$1:$R$1,Jahresplan!K$6:K$10,"")*($B$5&lt;&gt;"alle"))*INDEX(Feiertage!$C$2:$R$20,MATCH($A17,Feiertage!$A$2:$A$20,0),0)),0)</f>
        <v/>
      </c>
      <c r="E17" s="36">
        <f>IF(AND($B$6="Mo bis Fr",WEEKDAY($A17,2)&gt;5),"",IF(IF($B$5="alle",COUNTA(Stammdaten!$A$5:$A$9),COUNTIF(Stammdaten!$C$5:$C$9,$B$5))=0,"",IF($B$5="alle",COUNTA(Stammdaten!$A$5:$A$9),COUNTIF(Stammdaten!$C$5:$C$9,$B$5))-C17-IF($B$6="alle Tage, auch Feiertage",0,D17)))</f>
        <v/>
      </c>
      <c r="F17" s="37">
        <f>IF(E17="","",IF(E17&lt;$B$4,"ja",""))</f>
        <v/>
      </c>
      <c r="G17" s="38">
        <f t="array" ref="G17">IFERROR(_xlfn.TEXTJOIN(", ",TRUE,IF((Jahresplan!K$6:K$10&lt;&gt;"")*(($B$5="alle")+(Stammdaten!$C$5:$C$9=$B$5)),Stammdaten!$A$5:$A$9&amp;" "&amp;Jahresplan!K$6:K$10,"")),IF(E17&gt;0,"Namen erst ab Excel 2019, Zahl links stimmt",""))</f>
        <v/>
      </c>
    </row>
    <row r="18">
      <c r="A18" s="32" t="n">
        <v>46397</v>
      </c>
      <c r="B18" s="39" t="inlineStr">
        <is>
          <t>So</t>
        </is>
      </c>
      <c r="C18" s="34">
        <f>IF($B$5="alle",COUNTIF(Jahresplan!L$6:L$10,"U")+COUNTIF(Jahresplan!L$6:L$10,"K")+COUNTIF(Jahresplan!L$6:L$10,"KK")+COUNTIF(Jahresplan!L$6:L$10,"F")+COUNTIF(Jahresplan!L$6:L$10,"S")+COUNTIF(Jahresplan!L$6:L$10,"UB")+COUNTIF(Jahresplan!L$6:L$10,"H")*0.5,SUMPRODUCT((Stammdaten!$C$5:$C$9=$B$5)*((Jahresplan!L$6:L$10="U")+(Jahresplan!L$6:L$10="K")+(Jahresplan!L$6:L$10="KK")+(Jahresplan!L$6:L$10="F")+(Jahresplan!L$6:L$10="S")+(Jahresplan!L$6:L$10="UB")))+SUMPRODUCT((Stammdaten!$C$5:$C$9=$B$5)*(Jahresplan!L$6:L$10="H"))*0.5)</f>
        <v/>
      </c>
      <c r="D18" s="35">
        <f>IFERROR(SUMPRODUCT((COUNTIFS(Stammdaten!$D$5:$D$9,Feiertage!$C$1:$R$1,Jahresplan!L$6:L$10,"")*($B$5="alle")+COUNTIFS(Stammdaten!$C$5:$C$9,$B$5,Stammdaten!$D$5:$D$9,Feiertage!$C$1:$R$1,Jahresplan!L$6:L$10,"")*($B$5&lt;&gt;"alle"))*INDEX(Feiertage!$C$2:$R$20,MATCH($A18,Feiertage!$A$2:$A$20,0),0)),0)</f>
        <v/>
      </c>
      <c r="E18" s="36">
        <f>IF(AND($B$6="Mo bis Fr",WEEKDAY($A18,2)&gt;5),"",IF(IF($B$5="alle",COUNTA(Stammdaten!$A$5:$A$9),COUNTIF(Stammdaten!$C$5:$C$9,$B$5))=0,"",IF($B$5="alle",COUNTA(Stammdaten!$A$5:$A$9),COUNTIF(Stammdaten!$C$5:$C$9,$B$5))-C18-IF($B$6="alle Tage, auch Feiertage",0,D18)))</f>
        <v/>
      </c>
      <c r="F18" s="37">
        <f>IF(E18="","",IF(E18&lt;$B$4,"ja",""))</f>
        <v/>
      </c>
      <c r="G18" s="38">
        <f t="array" ref="G18">IFERROR(_xlfn.TEXTJOIN(", ",TRUE,IF((Jahresplan!L$6:L$10&lt;&gt;"")*(($B$5="alle")+(Stammdaten!$C$5:$C$9=$B$5)),Stammdaten!$A$5:$A$9&amp;" "&amp;Jahresplan!L$6:L$10,"")),IF(E18&gt;0,"Namen erst ab Excel 2019, Zahl links stimmt",""))</f>
        <v/>
      </c>
    </row>
    <row r="19">
      <c r="A19" s="32" t="n">
        <v>46398</v>
      </c>
      <c r="B19" s="33" t="inlineStr">
        <is>
          <t>Mo</t>
        </is>
      </c>
      <c r="C19" s="34">
        <f>IF($B$5="alle",COUNTIF(Jahresplan!M$6:M$10,"U")+COUNTIF(Jahresplan!M$6:M$10,"K")+COUNTIF(Jahresplan!M$6:M$10,"KK")+COUNTIF(Jahresplan!M$6:M$10,"F")+COUNTIF(Jahresplan!M$6:M$10,"S")+COUNTIF(Jahresplan!M$6:M$10,"UB")+COUNTIF(Jahresplan!M$6:M$10,"H")*0.5,SUMPRODUCT((Stammdaten!$C$5:$C$9=$B$5)*((Jahresplan!M$6:M$10="U")+(Jahresplan!M$6:M$10="K")+(Jahresplan!M$6:M$10="KK")+(Jahresplan!M$6:M$10="F")+(Jahresplan!M$6:M$10="S")+(Jahresplan!M$6:M$10="UB")))+SUMPRODUCT((Stammdaten!$C$5:$C$9=$B$5)*(Jahresplan!M$6:M$10="H"))*0.5)</f>
        <v/>
      </c>
      <c r="D19" s="35">
        <f>IFERROR(SUMPRODUCT((COUNTIFS(Stammdaten!$D$5:$D$9,Feiertage!$C$1:$R$1,Jahresplan!M$6:M$10,"")*($B$5="alle")+COUNTIFS(Stammdaten!$C$5:$C$9,$B$5,Stammdaten!$D$5:$D$9,Feiertage!$C$1:$R$1,Jahresplan!M$6:M$10,"")*($B$5&lt;&gt;"alle"))*INDEX(Feiertage!$C$2:$R$20,MATCH($A19,Feiertage!$A$2:$A$20,0),0)),0)</f>
        <v/>
      </c>
      <c r="E19" s="36">
        <f>IF(AND($B$6="Mo bis Fr",WEEKDAY($A19,2)&gt;5),"",IF(IF($B$5="alle",COUNTA(Stammdaten!$A$5:$A$9),COUNTIF(Stammdaten!$C$5:$C$9,$B$5))=0,"",IF($B$5="alle",COUNTA(Stammdaten!$A$5:$A$9),COUNTIF(Stammdaten!$C$5:$C$9,$B$5))-C19-IF($B$6="alle Tage, auch Feiertage",0,D19)))</f>
        <v/>
      </c>
      <c r="F19" s="37">
        <f>IF(E19="","",IF(E19&lt;$B$4,"ja",""))</f>
        <v/>
      </c>
      <c r="G19" s="38">
        <f t="array" ref="G19">IFERROR(_xlfn.TEXTJOIN(", ",TRUE,IF((Jahresplan!M$6:M$10&lt;&gt;"")*(($B$5="alle")+(Stammdaten!$C$5:$C$9=$B$5)),Stammdaten!$A$5:$A$9&amp;" "&amp;Jahresplan!M$6:M$10,"")),IF(E19&gt;0,"Namen erst ab Excel 2019, Zahl links stimmt",""))</f>
        <v/>
      </c>
    </row>
    <row r="20">
      <c r="A20" s="32" t="n">
        <v>46399</v>
      </c>
      <c r="B20" s="33" t="inlineStr">
        <is>
          <t>Di</t>
        </is>
      </c>
      <c r="C20" s="34">
        <f>IF($B$5="alle",COUNTIF(Jahresplan!N$6:N$10,"U")+COUNTIF(Jahresplan!N$6:N$10,"K")+COUNTIF(Jahresplan!N$6:N$10,"KK")+COUNTIF(Jahresplan!N$6:N$10,"F")+COUNTIF(Jahresplan!N$6:N$10,"S")+COUNTIF(Jahresplan!N$6:N$10,"UB")+COUNTIF(Jahresplan!N$6:N$10,"H")*0.5,SUMPRODUCT((Stammdaten!$C$5:$C$9=$B$5)*((Jahresplan!N$6:N$10="U")+(Jahresplan!N$6:N$10="K")+(Jahresplan!N$6:N$10="KK")+(Jahresplan!N$6:N$10="F")+(Jahresplan!N$6:N$10="S")+(Jahresplan!N$6:N$10="UB")))+SUMPRODUCT((Stammdaten!$C$5:$C$9=$B$5)*(Jahresplan!N$6:N$10="H"))*0.5)</f>
        <v/>
      </c>
      <c r="D20" s="35">
        <f>IFERROR(SUMPRODUCT((COUNTIFS(Stammdaten!$D$5:$D$9,Feiertage!$C$1:$R$1,Jahresplan!N$6:N$10,"")*($B$5="alle")+COUNTIFS(Stammdaten!$C$5:$C$9,$B$5,Stammdaten!$D$5:$D$9,Feiertage!$C$1:$R$1,Jahresplan!N$6:N$10,"")*($B$5&lt;&gt;"alle"))*INDEX(Feiertage!$C$2:$R$20,MATCH($A20,Feiertage!$A$2:$A$20,0),0)),0)</f>
        <v/>
      </c>
      <c r="E20" s="36">
        <f>IF(AND($B$6="Mo bis Fr",WEEKDAY($A20,2)&gt;5),"",IF(IF($B$5="alle",COUNTA(Stammdaten!$A$5:$A$9),COUNTIF(Stammdaten!$C$5:$C$9,$B$5))=0,"",IF($B$5="alle",COUNTA(Stammdaten!$A$5:$A$9),COUNTIF(Stammdaten!$C$5:$C$9,$B$5))-C20-IF($B$6="alle Tage, auch Feiertage",0,D20)))</f>
        <v/>
      </c>
      <c r="F20" s="37">
        <f>IF(E20="","",IF(E20&lt;$B$4,"ja",""))</f>
        <v/>
      </c>
      <c r="G20" s="38">
        <f t="array" ref="G20">IFERROR(_xlfn.TEXTJOIN(", ",TRUE,IF((Jahresplan!N$6:N$10&lt;&gt;"")*(($B$5="alle")+(Stammdaten!$C$5:$C$9=$B$5)),Stammdaten!$A$5:$A$9&amp;" "&amp;Jahresplan!N$6:N$10,"")),IF(E20&gt;0,"Namen erst ab Excel 2019, Zahl links stimmt",""))</f>
        <v/>
      </c>
    </row>
    <row r="21">
      <c r="A21" s="32" t="n">
        <v>46400</v>
      </c>
      <c r="B21" s="33" t="inlineStr">
        <is>
          <t>Mi</t>
        </is>
      </c>
      <c r="C21" s="34">
        <f>IF($B$5="alle",COUNTIF(Jahresplan!O$6:O$10,"U")+COUNTIF(Jahresplan!O$6:O$10,"K")+COUNTIF(Jahresplan!O$6:O$10,"KK")+COUNTIF(Jahresplan!O$6:O$10,"F")+COUNTIF(Jahresplan!O$6:O$10,"S")+COUNTIF(Jahresplan!O$6:O$10,"UB")+COUNTIF(Jahresplan!O$6:O$10,"H")*0.5,SUMPRODUCT((Stammdaten!$C$5:$C$9=$B$5)*((Jahresplan!O$6:O$10="U")+(Jahresplan!O$6:O$10="K")+(Jahresplan!O$6:O$10="KK")+(Jahresplan!O$6:O$10="F")+(Jahresplan!O$6:O$10="S")+(Jahresplan!O$6:O$10="UB")))+SUMPRODUCT((Stammdaten!$C$5:$C$9=$B$5)*(Jahresplan!O$6:O$10="H"))*0.5)</f>
        <v/>
      </c>
      <c r="D21" s="35">
        <f>IFERROR(SUMPRODUCT((COUNTIFS(Stammdaten!$D$5:$D$9,Feiertage!$C$1:$R$1,Jahresplan!O$6:O$10,"")*($B$5="alle")+COUNTIFS(Stammdaten!$C$5:$C$9,$B$5,Stammdaten!$D$5:$D$9,Feiertage!$C$1:$R$1,Jahresplan!O$6:O$10,"")*($B$5&lt;&gt;"alle"))*INDEX(Feiertage!$C$2:$R$20,MATCH($A21,Feiertage!$A$2:$A$20,0),0)),0)</f>
        <v/>
      </c>
      <c r="E21" s="36">
        <f>IF(AND($B$6="Mo bis Fr",WEEKDAY($A21,2)&gt;5),"",IF(IF($B$5="alle",COUNTA(Stammdaten!$A$5:$A$9),COUNTIF(Stammdaten!$C$5:$C$9,$B$5))=0,"",IF($B$5="alle",COUNTA(Stammdaten!$A$5:$A$9),COUNTIF(Stammdaten!$C$5:$C$9,$B$5))-C21-IF($B$6="alle Tage, auch Feiertage",0,D21)))</f>
        <v/>
      </c>
      <c r="F21" s="37">
        <f>IF(E21="","",IF(E21&lt;$B$4,"ja",""))</f>
        <v/>
      </c>
      <c r="G21" s="38">
        <f t="array" ref="G21">IFERROR(_xlfn.TEXTJOIN(", ",TRUE,IF((Jahresplan!O$6:O$10&lt;&gt;"")*(($B$5="alle")+(Stammdaten!$C$5:$C$9=$B$5)),Stammdaten!$A$5:$A$9&amp;" "&amp;Jahresplan!O$6:O$10,"")),IF(E21&gt;0,"Namen erst ab Excel 2019, Zahl links stimmt",""))</f>
        <v/>
      </c>
    </row>
    <row r="22">
      <c r="A22" s="32" t="n">
        <v>46401</v>
      </c>
      <c r="B22" s="33" t="inlineStr">
        <is>
          <t>Do</t>
        </is>
      </c>
      <c r="C22" s="34">
        <f>IF($B$5="alle",COUNTIF(Jahresplan!P$6:P$10,"U")+COUNTIF(Jahresplan!P$6:P$10,"K")+COUNTIF(Jahresplan!P$6:P$10,"KK")+COUNTIF(Jahresplan!P$6:P$10,"F")+COUNTIF(Jahresplan!P$6:P$10,"S")+COUNTIF(Jahresplan!P$6:P$10,"UB")+COUNTIF(Jahresplan!P$6:P$10,"H")*0.5,SUMPRODUCT((Stammdaten!$C$5:$C$9=$B$5)*((Jahresplan!P$6:P$10="U")+(Jahresplan!P$6:P$10="K")+(Jahresplan!P$6:P$10="KK")+(Jahresplan!P$6:P$10="F")+(Jahresplan!P$6:P$10="S")+(Jahresplan!P$6:P$10="UB")))+SUMPRODUCT((Stammdaten!$C$5:$C$9=$B$5)*(Jahresplan!P$6:P$10="H"))*0.5)</f>
        <v/>
      </c>
      <c r="D22" s="35">
        <f>IFERROR(SUMPRODUCT((COUNTIFS(Stammdaten!$D$5:$D$9,Feiertage!$C$1:$R$1,Jahresplan!P$6:P$10,"")*($B$5="alle")+COUNTIFS(Stammdaten!$C$5:$C$9,$B$5,Stammdaten!$D$5:$D$9,Feiertage!$C$1:$R$1,Jahresplan!P$6:P$10,"")*($B$5&lt;&gt;"alle"))*INDEX(Feiertage!$C$2:$R$20,MATCH($A22,Feiertage!$A$2:$A$20,0),0)),0)</f>
        <v/>
      </c>
      <c r="E22" s="36">
        <f>IF(AND($B$6="Mo bis Fr",WEEKDAY($A22,2)&gt;5),"",IF(IF($B$5="alle",COUNTA(Stammdaten!$A$5:$A$9),COUNTIF(Stammdaten!$C$5:$C$9,$B$5))=0,"",IF($B$5="alle",COUNTA(Stammdaten!$A$5:$A$9),COUNTIF(Stammdaten!$C$5:$C$9,$B$5))-C22-IF($B$6="alle Tage, auch Feiertage",0,D22)))</f>
        <v/>
      </c>
      <c r="F22" s="37">
        <f>IF(E22="","",IF(E22&lt;$B$4,"ja",""))</f>
        <v/>
      </c>
      <c r="G22" s="38">
        <f t="array" ref="G22">IFERROR(_xlfn.TEXTJOIN(", ",TRUE,IF((Jahresplan!P$6:P$10&lt;&gt;"")*(($B$5="alle")+(Stammdaten!$C$5:$C$9=$B$5)),Stammdaten!$A$5:$A$9&amp;" "&amp;Jahresplan!P$6:P$10,"")),IF(E22&gt;0,"Namen erst ab Excel 2019, Zahl links stimmt",""))</f>
        <v/>
      </c>
    </row>
    <row r="23">
      <c r="A23" s="32" t="n">
        <v>46402</v>
      </c>
      <c r="B23" s="33" t="inlineStr">
        <is>
          <t>Fr</t>
        </is>
      </c>
      <c r="C23" s="34">
        <f>IF($B$5="alle",COUNTIF(Jahresplan!Q$6:Q$10,"U")+COUNTIF(Jahresplan!Q$6:Q$10,"K")+COUNTIF(Jahresplan!Q$6:Q$10,"KK")+COUNTIF(Jahresplan!Q$6:Q$10,"F")+COUNTIF(Jahresplan!Q$6:Q$10,"S")+COUNTIF(Jahresplan!Q$6:Q$10,"UB")+COUNTIF(Jahresplan!Q$6:Q$10,"H")*0.5,SUMPRODUCT((Stammdaten!$C$5:$C$9=$B$5)*((Jahresplan!Q$6:Q$10="U")+(Jahresplan!Q$6:Q$10="K")+(Jahresplan!Q$6:Q$10="KK")+(Jahresplan!Q$6:Q$10="F")+(Jahresplan!Q$6:Q$10="S")+(Jahresplan!Q$6:Q$10="UB")))+SUMPRODUCT((Stammdaten!$C$5:$C$9=$B$5)*(Jahresplan!Q$6:Q$10="H"))*0.5)</f>
        <v/>
      </c>
      <c r="D23" s="35">
        <f>IFERROR(SUMPRODUCT((COUNTIFS(Stammdaten!$D$5:$D$9,Feiertage!$C$1:$R$1,Jahresplan!Q$6:Q$10,"")*($B$5="alle")+COUNTIFS(Stammdaten!$C$5:$C$9,$B$5,Stammdaten!$D$5:$D$9,Feiertage!$C$1:$R$1,Jahresplan!Q$6:Q$10,"")*($B$5&lt;&gt;"alle"))*INDEX(Feiertage!$C$2:$R$20,MATCH($A23,Feiertage!$A$2:$A$20,0),0)),0)</f>
        <v/>
      </c>
      <c r="E23" s="36">
        <f>IF(AND($B$6="Mo bis Fr",WEEKDAY($A23,2)&gt;5),"",IF(IF($B$5="alle",COUNTA(Stammdaten!$A$5:$A$9),COUNTIF(Stammdaten!$C$5:$C$9,$B$5))=0,"",IF($B$5="alle",COUNTA(Stammdaten!$A$5:$A$9),COUNTIF(Stammdaten!$C$5:$C$9,$B$5))-C23-IF($B$6="alle Tage, auch Feiertage",0,D23)))</f>
        <v/>
      </c>
      <c r="F23" s="37">
        <f>IF(E23="","",IF(E23&lt;$B$4,"ja",""))</f>
        <v/>
      </c>
      <c r="G23" s="38">
        <f t="array" ref="G23">IFERROR(_xlfn.TEXTJOIN(", ",TRUE,IF((Jahresplan!Q$6:Q$10&lt;&gt;"")*(($B$5="alle")+(Stammdaten!$C$5:$C$9=$B$5)),Stammdaten!$A$5:$A$9&amp;" "&amp;Jahresplan!Q$6:Q$10,"")),IF(E23&gt;0,"Namen erst ab Excel 2019, Zahl links stimmt",""))</f>
        <v/>
      </c>
    </row>
    <row r="24">
      <c r="A24" s="32" t="n">
        <v>46403</v>
      </c>
      <c r="B24" s="39" t="inlineStr">
        <is>
          <t>Sa</t>
        </is>
      </c>
      <c r="C24" s="34">
        <f>IF($B$5="alle",COUNTIF(Jahresplan!R$6:R$10,"U")+COUNTIF(Jahresplan!R$6:R$10,"K")+COUNTIF(Jahresplan!R$6:R$10,"KK")+COUNTIF(Jahresplan!R$6:R$10,"F")+COUNTIF(Jahresplan!R$6:R$10,"S")+COUNTIF(Jahresplan!R$6:R$10,"UB")+COUNTIF(Jahresplan!R$6:R$10,"H")*0.5,SUMPRODUCT((Stammdaten!$C$5:$C$9=$B$5)*((Jahresplan!R$6:R$10="U")+(Jahresplan!R$6:R$10="K")+(Jahresplan!R$6:R$10="KK")+(Jahresplan!R$6:R$10="F")+(Jahresplan!R$6:R$10="S")+(Jahresplan!R$6:R$10="UB")))+SUMPRODUCT((Stammdaten!$C$5:$C$9=$B$5)*(Jahresplan!R$6:R$10="H"))*0.5)</f>
        <v/>
      </c>
      <c r="D24" s="35">
        <f>IFERROR(SUMPRODUCT((COUNTIFS(Stammdaten!$D$5:$D$9,Feiertage!$C$1:$R$1,Jahresplan!R$6:R$10,"")*($B$5="alle")+COUNTIFS(Stammdaten!$C$5:$C$9,$B$5,Stammdaten!$D$5:$D$9,Feiertage!$C$1:$R$1,Jahresplan!R$6:R$10,"")*($B$5&lt;&gt;"alle"))*INDEX(Feiertage!$C$2:$R$20,MATCH($A24,Feiertage!$A$2:$A$20,0),0)),0)</f>
        <v/>
      </c>
      <c r="E24" s="36">
        <f>IF(AND($B$6="Mo bis Fr",WEEKDAY($A24,2)&gt;5),"",IF(IF($B$5="alle",COUNTA(Stammdaten!$A$5:$A$9),COUNTIF(Stammdaten!$C$5:$C$9,$B$5))=0,"",IF($B$5="alle",COUNTA(Stammdaten!$A$5:$A$9),COUNTIF(Stammdaten!$C$5:$C$9,$B$5))-C24-IF($B$6="alle Tage, auch Feiertage",0,D24)))</f>
        <v/>
      </c>
      <c r="F24" s="37">
        <f>IF(E24="","",IF(E24&lt;$B$4,"ja",""))</f>
        <v/>
      </c>
      <c r="G24" s="38">
        <f t="array" ref="G24">IFERROR(_xlfn.TEXTJOIN(", ",TRUE,IF((Jahresplan!R$6:R$10&lt;&gt;"")*(($B$5="alle")+(Stammdaten!$C$5:$C$9=$B$5)),Stammdaten!$A$5:$A$9&amp;" "&amp;Jahresplan!R$6:R$10,"")),IF(E24&gt;0,"Namen erst ab Excel 2019, Zahl links stimmt",""))</f>
        <v/>
      </c>
    </row>
    <row r="25">
      <c r="A25" s="32" t="n">
        <v>46404</v>
      </c>
      <c r="B25" s="39" t="inlineStr">
        <is>
          <t>So</t>
        </is>
      </c>
      <c r="C25" s="34">
        <f>IF($B$5="alle",COUNTIF(Jahresplan!S$6:S$10,"U")+COUNTIF(Jahresplan!S$6:S$10,"K")+COUNTIF(Jahresplan!S$6:S$10,"KK")+COUNTIF(Jahresplan!S$6:S$10,"F")+COUNTIF(Jahresplan!S$6:S$10,"S")+COUNTIF(Jahresplan!S$6:S$10,"UB")+COUNTIF(Jahresplan!S$6:S$10,"H")*0.5,SUMPRODUCT((Stammdaten!$C$5:$C$9=$B$5)*((Jahresplan!S$6:S$10="U")+(Jahresplan!S$6:S$10="K")+(Jahresplan!S$6:S$10="KK")+(Jahresplan!S$6:S$10="F")+(Jahresplan!S$6:S$10="S")+(Jahresplan!S$6:S$10="UB")))+SUMPRODUCT((Stammdaten!$C$5:$C$9=$B$5)*(Jahresplan!S$6:S$10="H"))*0.5)</f>
        <v/>
      </c>
      <c r="D25" s="35">
        <f>IFERROR(SUMPRODUCT((COUNTIFS(Stammdaten!$D$5:$D$9,Feiertage!$C$1:$R$1,Jahresplan!S$6:S$10,"")*($B$5="alle")+COUNTIFS(Stammdaten!$C$5:$C$9,$B$5,Stammdaten!$D$5:$D$9,Feiertage!$C$1:$R$1,Jahresplan!S$6:S$10,"")*($B$5&lt;&gt;"alle"))*INDEX(Feiertage!$C$2:$R$20,MATCH($A25,Feiertage!$A$2:$A$20,0),0)),0)</f>
        <v/>
      </c>
      <c r="E25" s="36">
        <f>IF(AND($B$6="Mo bis Fr",WEEKDAY($A25,2)&gt;5),"",IF(IF($B$5="alle",COUNTA(Stammdaten!$A$5:$A$9),COUNTIF(Stammdaten!$C$5:$C$9,$B$5))=0,"",IF($B$5="alle",COUNTA(Stammdaten!$A$5:$A$9),COUNTIF(Stammdaten!$C$5:$C$9,$B$5))-C25-IF($B$6="alle Tage, auch Feiertage",0,D25)))</f>
        <v/>
      </c>
      <c r="F25" s="37">
        <f>IF(E25="","",IF(E25&lt;$B$4,"ja",""))</f>
        <v/>
      </c>
      <c r="G25" s="38">
        <f t="array" ref="G25">IFERROR(_xlfn.TEXTJOIN(", ",TRUE,IF((Jahresplan!S$6:S$10&lt;&gt;"")*(($B$5="alle")+(Stammdaten!$C$5:$C$9=$B$5)),Stammdaten!$A$5:$A$9&amp;" "&amp;Jahresplan!S$6:S$10,"")),IF(E25&gt;0,"Namen erst ab Excel 2019, Zahl links stimmt",""))</f>
        <v/>
      </c>
    </row>
    <row r="26">
      <c r="A26" s="32" t="n">
        <v>46405</v>
      </c>
      <c r="B26" s="33" t="inlineStr">
        <is>
          <t>Mo</t>
        </is>
      </c>
      <c r="C26" s="34">
        <f>IF($B$5="alle",COUNTIF(Jahresplan!T$6:T$10,"U")+COUNTIF(Jahresplan!T$6:T$10,"K")+COUNTIF(Jahresplan!T$6:T$10,"KK")+COUNTIF(Jahresplan!T$6:T$10,"F")+COUNTIF(Jahresplan!T$6:T$10,"S")+COUNTIF(Jahresplan!T$6:T$10,"UB")+COUNTIF(Jahresplan!T$6:T$10,"H")*0.5,SUMPRODUCT((Stammdaten!$C$5:$C$9=$B$5)*((Jahresplan!T$6:T$10="U")+(Jahresplan!T$6:T$10="K")+(Jahresplan!T$6:T$10="KK")+(Jahresplan!T$6:T$10="F")+(Jahresplan!T$6:T$10="S")+(Jahresplan!T$6:T$10="UB")))+SUMPRODUCT((Stammdaten!$C$5:$C$9=$B$5)*(Jahresplan!T$6:T$10="H"))*0.5)</f>
        <v/>
      </c>
      <c r="D26" s="35">
        <f>IFERROR(SUMPRODUCT((COUNTIFS(Stammdaten!$D$5:$D$9,Feiertage!$C$1:$R$1,Jahresplan!T$6:T$10,"")*($B$5="alle")+COUNTIFS(Stammdaten!$C$5:$C$9,$B$5,Stammdaten!$D$5:$D$9,Feiertage!$C$1:$R$1,Jahresplan!T$6:T$10,"")*($B$5&lt;&gt;"alle"))*INDEX(Feiertage!$C$2:$R$20,MATCH($A26,Feiertage!$A$2:$A$20,0),0)),0)</f>
        <v/>
      </c>
      <c r="E26" s="36">
        <f>IF(AND($B$6="Mo bis Fr",WEEKDAY($A26,2)&gt;5),"",IF(IF($B$5="alle",COUNTA(Stammdaten!$A$5:$A$9),COUNTIF(Stammdaten!$C$5:$C$9,$B$5))=0,"",IF($B$5="alle",COUNTA(Stammdaten!$A$5:$A$9),COUNTIF(Stammdaten!$C$5:$C$9,$B$5))-C26-IF($B$6="alle Tage, auch Feiertage",0,D26)))</f>
        <v/>
      </c>
      <c r="F26" s="37">
        <f>IF(E26="","",IF(E26&lt;$B$4,"ja",""))</f>
        <v/>
      </c>
      <c r="G26" s="38">
        <f t="array" ref="G26">IFERROR(_xlfn.TEXTJOIN(", ",TRUE,IF((Jahresplan!T$6:T$10&lt;&gt;"")*(($B$5="alle")+(Stammdaten!$C$5:$C$9=$B$5)),Stammdaten!$A$5:$A$9&amp;" "&amp;Jahresplan!T$6:T$10,"")),IF(E26&gt;0,"Namen erst ab Excel 2019, Zahl links stimmt",""))</f>
        <v/>
      </c>
    </row>
    <row r="27">
      <c r="A27" s="32" t="n">
        <v>46406</v>
      </c>
      <c r="B27" s="33" t="inlineStr">
        <is>
          <t>Di</t>
        </is>
      </c>
      <c r="C27" s="34">
        <f>IF($B$5="alle",COUNTIF(Jahresplan!U$6:U$10,"U")+COUNTIF(Jahresplan!U$6:U$10,"K")+COUNTIF(Jahresplan!U$6:U$10,"KK")+COUNTIF(Jahresplan!U$6:U$10,"F")+COUNTIF(Jahresplan!U$6:U$10,"S")+COUNTIF(Jahresplan!U$6:U$10,"UB")+COUNTIF(Jahresplan!U$6:U$10,"H")*0.5,SUMPRODUCT((Stammdaten!$C$5:$C$9=$B$5)*((Jahresplan!U$6:U$10="U")+(Jahresplan!U$6:U$10="K")+(Jahresplan!U$6:U$10="KK")+(Jahresplan!U$6:U$10="F")+(Jahresplan!U$6:U$10="S")+(Jahresplan!U$6:U$10="UB")))+SUMPRODUCT((Stammdaten!$C$5:$C$9=$B$5)*(Jahresplan!U$6:U$10="H"))*0.5)</f>
        <v/>
      </c>
      <c r="D27" s="35">
        <f>IFERROR(SUMPRODUCT((COUNTIFS(Stammdaten!$D$5:$D$9,Feiertage!$C$1:$R$1,Jahresplan!U$6:U$10,"")*($B$5="alle")+COUNTIFS(Stammdaten!$C$5:$C$9,$B$5,Stammdaten!$D$5:$D$9,Feiertage!$C$1:$R$1,Jahresplan!U$6:U$10,"")*($B$5&lt;&gt;"alle"))*INDEX(Feiertage!$C$2:$R$20,MATCH($A27,Feiertage!$A$2:$A$20,0),0)),0)</f>
        <v/>
      </c>
      <c r="E27" s="36">
        <f>IF(AND($B$6="Mo bis Fr",WEEKDAY($A27,2)&gt;5),"",IF(IF($B$5="alle",COUNTA(Stammdaten!$A$5:$A$9),COUNTIF(Stammdaten!$C$5:$C$9,$B$5))=0,"",IF($B$5="alle",COUNTA(Stammdaten!$A$5:$A$9),COUNTIF(Stammdaten!$C$5:$C$9,$B$5))-C27-IF($B$6="alle Tage, auch Feiertage",0,D27)))</f>
        <v/>
      </c>
      <c r="F27" s="37">
        <f>IF(E27="","",IF(E27&lt;$B$4,"ja",""))</f>
        <v/>
      </c>
      <c r="G27" s="38">
        <f t="array" ref="G27">IFERROR(_xlfn.TEXTJOIN(", ",TRUE,IF((Jahresplan!U$6:U$10&lt;&gt;"")*(($B$5="alle")+(Stammdaten!$C$5:$C$9=$B$5)),Stammdaten!$A$5:$A$9&amp;" "&amp;Jahresplan!U$6:U$10,"")),IF(E27&gt;0,"Namen erst ab Excel 2019, Zahl links stimmt",""))</f>
        <v/>
      </c>
    </row>
    <row r="28">
      <c r="A28" s="32" t="n">
        <v>46407</v>
      </c>
      <c r="B28" s="33" t="inlineStr">
        <is>
          <t>Mi</t>
        </is>
      </c>
      <c r="C28" s="34">
        <f>IF($B$5="alle",COUNTIF(Jahresplan!V$6:V$10,"U")+COUNTIF(Jahresplan!V$6:V$10,"K")+COUNTIF(Jahresplan!V$6:V$10,"KK")+COUNTIF(Jahresplan!V$6:V$10,"F")+COUNTIF(Jahresplan!V$6:V$10,"S")+COUNTIF(Jahresplan!V$6:V$10,"UB")+COUNTIF(Jahresplan!V$6:V$10,"H")*0.5,SUMPRODUCT((Stammdaten!$C$5:$C$9=$B$5)*((Jahresplan!V$6:V$10="U")+(Jahresplan!V$6:V$10="K")+(Jahresplan!V$6:V$10="KK")+(Jahresplan!V$6:V$10="F")+(Jahresplan!V$6:V$10="S")+(Jahresplan!V$6:V$10="UB")))+SUMPRODUCT((Stammdaten!$C$5:$C$9=$B$5)*(Jahresplan!V$6:V$10="H"))*0.5)</f>
        <v/>
      </c>
      <c r="D28" s="35">
        <f>IFERROR(SUMPRODUCT((COUNTIFS(Stammdaten!$D$5:$D$9,Feiertage!$C$1:$R$1,Jahresplan!V$6:V$10,"")*($B$5="alle")+COUNTIFS(Stammdaten!$C$5:$C$9,$B$5,Stammdaten!$D$5:$D$9,Feiertage!$C$1:$R$1,Jahresplan!V$6:V$10,"")*($B$5&lt;&gt;"alle"))*INDEX(Feiertage!$C$2:$R$20,MATCH($A28,Feiertage!$A$2:$A$20,0),0)),0)</f>
        <v/>
      </c>
      <c r="E28" s="36">
        <f>IF(AND($B$6="Mo bis Fr",WEEKDAY($A28,2)&gt;5),"",IF(IF($B$5="alle",COUNTA(Stammdaten!$A$5:$A$9),COUNTIF(Stammdaten!$C$5:$C$9,$B$5))=0,"",IF($B$5="alle",COUNTA(Stammdaten!$A$5:$A$9),COUNTIF(Stammdaten!$C$5:$C$9,$B$5))-C28-IF($B$6="alle Tage, auch Feiertage",0,D28)))</f>
        <v/>
      </c>
      <c r="F28" s="37">
        <f>IF(E28="","",IF(E28&lt;$B$4,"ja",""))</f>
        <v/>
      </c>
      <c r="G28" s="38">
        <f t="array" ref="G28">IFERROR(_xlfn.TEXTJOIN(", ",TRUE,IF((Jahresplan!V$6:V$10&lt;&gt;"")*(($B$5="alle")+(Stammdaten!$C$5:$C$9=$B$5)),Stammdaten!$A$5:$A$9&amp;" "&amp;Jahresplan!V$6:V$10,"")),IF(E28&gt;0,"Namen erst ab Excel 2019, Zahl links stimmt",""))</f>
        <v/>
      </c>
    </row>
    <row r="29">
      <c r="A29" s="32" t="n">
        <v>46408</v>
      </c>
      <c r="B29" s="33" t="inlineStr">
        <is>
          <t>Do</t>
        </is>
      </c>
      <c r="C29" s="34">
        <f>IF($B$5="alle",COUNTIF(Jahresplan!W$6:W$10,"U")+COUNTIF(Jahresplan!W$6:W$10,"K")+COUNTIF(Jahresplan!W$6:W$10,"KK")+COUNTIF(Jahresplan!W$6:W$10,"F")+COUNTIF(Jahresplan!W$6:W$10,"S")+COUNTIF(Jahresplan!W$6:W$10,"UB")+COUNTIF(Jahresplan!W$6:W$10,"H")*0.5,SUMPRODUCT((Stammdaten!$C$5:$C$9=$B$5)*((Jahresplan!W$6:W$10="U")+(Jahresplan!W$6:W$10="K")+(Jahresplan!W$6:W$10="KK")+(Jahresplan!W$6:W$10="F")+(Jahresplan!W$6:W$10="S")+(Jahresplan!W$6:W$10="UB")))+SUMPRODUCT((Stammdaten!$C$5:$C$9=$B$5)*(Jahresplan!W$6:W$10="H"))*0.5)</f>
        <v/>
      </c>
      <c r="D29" s="35">
        <f>IFERROR(SUMPRODUCT((COUNTIFS(Stammdaten!$D$5:$D$9,Feiertage!$C$1:$R$1,Jahresplan!W$6:W$10,"")*($B$5="alle")+COUNTIFS(Stammdaten!$C$5:$C$9,$B$5,Stammdaten!$D$5:$D$9,Feiertage!$C$1:$R$1,Jahresplan!W$6:W$10,"")*($B$5&lt;&gt;"alle"))*INDEX(Feiertage!$C$2:$R$20,MATCH($A29,Feiertage!$A$2:$A$20,0),0)),0)</f>
        <v/>
      </c>
      <c r="E29" s="36">
        <f>IF(AND($B$6="Mo bis Fr",WEEKDAY($A29,2)&gt;5),"",IF(IF($B$5="alle",COUNTA(Stammdaten!$A$5:$A$9),COUNTIF(Stammdaten!$C$5:$C$9,$B$5))=0,"",IF($B$5="alle",COUNTA(Stammdaten!$A$5:$A$9),COUNTIF(Stammdaten!$C$5:$C$9,$B$5))-C29-IF($B$6="alle Tage, auch Feiertage",0,D29)))</f>
        <v/>
      </c>
      <c r="F29" s="37">
        <f>IF(E29="","",IF(E29&lt;$B$4,"ja",""))</f>
        <v/>
      </c>
      <c r="G29" s="38">
        <f t="array" ref="G29">IFERROR(_xlfn.TEXTJOIN(", ",TRUE,IF((Jahresplan!W$6:W$10&lt;&gt;"")*(($B$5="alle")+(Stammdaten!$C$5:$C$9=$B$5)),Stammdaten!$A$5:$A$9&amp;" "&amp;Jahresplan!W$6:W$10,"")),IF(E29&gt;0,"Namen erst ab Excel 2019, Zahl links stimmt",""))</f>
        <v/>
      </c>
    </row>
    <row r="30">
      <c r="A30" s="32" t="n">
        <v>46409</v>
      </c>
      <c r="B30" s="33" t="inlineStr">
        <is>
          <t>Fr</t>
        </is>
      </c>
      <c r="C30" s="34">
        <f>IF($B$5="alle",COUNTIF(Jahresplan!X$6:X$10,"U")+COUNTIF(Jahresplan!X$6:X$10,"K")+COUNTIF(Jahresplan!X$6:X$10,"KK")+COUNTIF(Jahresplan!X$6:X$10,"F")+COUNTIF(Jahresplan!X$6:X$10,"S")+COUNTIF(Jahresplan!X$6:X$10,"UB")+COUNTIF(Jahresplan!X$6:X$10,"H")*0.5,SUMPRODUCT((Stammdaten!$C$5:$C$9=$B$5)*((Jahresplan!X$6:X$10="U")+(Jahresplan!X$6:X$10="K")+(Jahresplan!X$6:X$10="KK")+(Jahresplan!X$6:X$10="F")+(Jahresplan!X$6:X$10="S")+(Jahresplan!X$6:X$10="UB")))+SUMPRODUCT((Stammdaten!$C$5:$C$9=$B$5)*(Jahresplan!X$6:X$10="H"))*0.5)</f>
        <v/>
      </c>
      <c r="D30" s="35">
        <f>IFERROR(SUMPRODUCT((COUNTIFS(Stammdaten!$D$5:$D$9,Feiertage!$C$1:$R$1,Jahresplan!X$6:X$10,"")*($B$5="alle")+COUNTIFS(Stammdaten!$C$5:$C$9,$B$5,Stammdaten!$D$5:$D$9,Feiertage!$C$1:$R$1,Jahresplan!X$6:X$10,"")*($B$5&lt;&gt;"alle"))*INDEX(Feiertage!$C$2:$R$20,MATCH($A30,Feiertage!$A$2:$A$20,0),0)),0)</f>
        <v/>
      </c>
      <c r="E30" s="36">
        <f>IF(AND($B$6="Mo bis Fr",WEEKDAY($A30,2)&gt;5),"",IF(IF($B$5="alle",COUNTA(Stammdaten!$A$5:$A$9),COUNTIF(Stammdaten!$C$5:$C$9,$B$5))=0,"",IF($B$5="alle",COUNTA(Stammdaten!$A$5:$A$9),COUNTIF(Stammdaten!$C$5:$C$9,$B$5))-C30-IF($B$6="alle Tage, auch Feiertage",0,D30)))</f>
        <v/>
      </c>
      <c r="F30" s="37">
        <f>IF(E30="","",IF(E30&lt;$B$4,"ja",""))</f>
        <v/>
      </c>
      <c r="G30" s="38">
        <f t="array" ref="G30">IFERROR(_xlfn.TEXTJOIN(", ",TRUE,IF((Jahresplan!X$6:X$10&lt;&gt;"")*(($B$5="alle")+(Stammdaten!$C$5:$C$9=$B$5)),Stammdaten!$A$5:$A$9&amp;" "&amp;Jahresplan!X$6:X$10,"")),IF(E30&gt;0,"Namen erst ab Excel 2019, Zahl links stimmt",""))</f>
        <v/>
      </c>
    </row>
    <row r="31">
      <c r="A31" s="32" t="n">
        <v>46410</v>
      </c>
      <c r="B31" s="39" t="inlineStr">
        <is>
          <t>Sa</t>
        </is>
      </c>
      <c r="C31" s="34">
        <f>IF($B$5="alle",COUNTIF(Jahresplan!Y$6:Y$10,"U")+COUNTIF(Jahresplan!Y$6:Y$10,"K")+COUNTIF(Jahresplan!Y$6:Y$10,"KK")+COUNTIF(Jahresplan!Y$6:Y$10,"F")+COUNTIF(Jahresplan!Y$6:Y$10,"S")+COUNTIF(Jahresplan!Y$6:Y$10,"UB")+COUNTIF(Jahresplan!Y$6:Y$10,"H")*0.5,SUMPRODUCT((Stammdaten!$C$5:$C$9=$B$5)*((Jahresplan!Y$6:Y$10="U")+(Jahresplan!Y$6:Y$10="K")+(Jahresplan!Y$6:Y$10="KK")+(Jahresplan!Y$6:Y$10="F")+(Jahresplan!Y$6:Y$10="S")+(Jahresplan!Y$6:Y$10="UB")))+SUMPRODUCT((Stammdaten!$C$5:$C$9=$B$5)*(Jahresplan!Y$6:Y$10="H"))*0.5)</f>
        <v/>
      </c>
      <c r="D31" s="35">
        <f>IFERROR(SUMPRODUCT((COUNTIFS(Stammdaten!$D$5:$D$9,Feiertage!$C$1:$R$1,Jahresplan!Y$6:Y$10,"")*($B$5="alle")+COUNTIFS(Stammdaten!$C$5:$C$9,$B$5,Stammdaten!$D$5:$D$9,Feiertage!$C$1:$R$1,Jahresplan!Y$6:Y$10,"")*($B$5&lt;&gt;"alle"))*INDEX(Feiertage!$C$2:$R$20,MATCH($A31,Feiertage!$A$2:$A$20,0),0)),0)</f>
        <v/>
      </c>
      <c r="E31" s="36">
        <f>IF(AND($B$6="Mo bis Fr",WEEKDAY($A31,2)&gt;5),"",IF(IF($B$5="alle",COUNTA(Stammdaten!$A$5:$A$9),COUNTIF(Stammdaten!$C$5:$C$9,$B$5))=0,"",IF($B$5="alle",COUNTA(Stammdaten!$A$5:$A$9),COUNTIF(Stammdaten!$C$5:$C$9,$B$5))-C31-IF($B$6="alle Tage, auch Feiertage",0,D31)))</f>
        <v/>
      </c>
      <c r="F31" s="37">
        <f>IF(E31="","",IF(E31&lt;$B$4,"ja",""))</f>
        <v/>
      </c>
      <c r="G31" s="38">
        <f t="array" ref="G31">IFERROR(_xlfn.TEXTJOIN(", ",TRUE,IF((Jahresplan!Y$6:Y$10&lt;&gt;"")*(($B$5="alle")+(Stammdaten!$C$5:$C$9=$B$5)),Stammdaten!$A$5:$A$9&amp;" "&amp;Jahresplan!Y$6:Y$10,"")),IF(E31&gt;0,"Namen erst ab Excel 2019, Zahl links stimmt",""))</f>
        <v/>
      </c>
    </row>
    <row r="32">
      <c r="A32" s="32" t="n">
        <v>46411</v>
      </c>
      <c r="B32" s="39" t="inlineStr">
        <is>
          <t>So</t>
        </is>
      </c>
      <c r="C32" s="34">
        <f>IF($B$5="alle",COUNTIF(Jahresplan!Z$6:Z$10,"U")+COUNTIF(Jahresplan!Z$6:Z$10,"K")+COUNTIF(Jahresplan!Z$6:Z$10,"KK")+COUNTIF(Jahresplan!Z$6:Z$10,"F")+COUNTIF(Jahresplan!Z$6:Z$10,"S")+COUNTIF(Jahresplan!Z$6:Z$10,"UB")+COUNTIF(Jahresplan!Z$6:Z$10,"H")*0.5,SUMPRODUCT((Stammdaten!$C$5:$C$9=$B$5)*((Jahresplan!Z$6:Z$10="U")+(Jahresplan!Z$6:Z$10="K")+(Jahresplan!Z$6:Z$10="KK")+(Jahresplan!Z$6:Z$10="F")+(Jahresplan!Z$6:Z$10="S")+(Jahresplan!Z$6:Z$10="UB")))+SUMPRODUCT((Stammdaten!$C$5:$C$9=$B$5)*(Jahresplan!Z$6:Z$10="H"))*0.5)</f>
        <v/>
      </c>
      <c r="D32" s="35">
        <f>IFERROR(SUMPRODUCT((COUNTIFS(Stammdaten!$D$5:$D$9,Feiertage!$C$1:$R$1,Jahresplan!Z$6:Z$10,"")*($B$5="alle")+COUNTIFS(Stammdaten!$C$5:$C$9,$B$5,Stammdaten!$D$5:$D$9,Feiertage!$C$1:$R$1,Jahresplan!Z$6:Z$10,"")*($B$5&lt;&gt;"alle"))*INDEX(Feiertage!$C$2:$R$20,MATCH($A32,Feiertage!$A$2:$A$20,0),0)),0)</f>
        <v/>
      </c>
      <c r="E32" s="36">
        <f>IF(AND($B$6="Mo bis Fr",WEEKDAY($A32,2)&gt;5),"",IF(IF($B$5="alle",COUNTA(Stammdaten!$A$5:$A$9),COUNTIF(Stammdaten!$C$5:$C$9,$B$5))=0,"",IF($B$5="alle",COUNTA(Stammdaten!$A$5:$A$9),COUNTIF(Stammdaten!$C$5:$C$9,$B$5))-C32-IF($B$6="alle Tage, auch Feiertage",0,D32)))</f>
        <v/>
      </c>
      <c r="F32" s="37">
        <f>IF(E32="","",IF(E32&lt;$B$4,"ja",""))</f>
        <v/>
      </c>
      <c r="G32" s="38">
        <f t="array" ref="G32">IFERROR(_xlfn.TEXTJOIN(", ",TRUE,IF((Jahresplan!Z$6:Z$10&lt;&gt;"")*(($B$5="alle")+(Stammdaten!$C$5:$C$9=$B$5)),Stammdaten!$A$5:$A$9&amp;" "&amp;Jahresplan!Z$6:Z$10,"")),IF(E32&gt;0,"Namen erst ab Excel 2019, Zahl links stimmt",""))</f>
        <v/>
      </c>
    </row>
    <row r="33">
      <c r="A33" s="32" t="n">
        <v>46412</v>
      </c>
      <c r="B33" s="33" t="inlineStr">
        <is>
          <t>Mo</t>
        </is>
      </c>
      <c r="C33" s="34">
        <f>IF($B$5="alle",COUNTIF(Jahresplan!AA$6:AA$10,"U")+COUNTIF(Jahresplan!AA$6:AA$10,"K")+COUNTIF(Jahresplan!AA$6:AA$10,"KK")+COUNTIF(Jahresplan!AA$6:AA$10,"F")+COUNTIF(Jahresplan!AA$6:AA$10,"S")+COUNTIF(Jahresplan!AA$6:AA$10,"UB")+COUNTIF(Jahresplan!AA$6:AA$10,"H")*0.5,SUMPRODUCT((Stammdaten!$C$5:$C$9=$B$5)*((Jahresplan!AA$6:AA$10="U")+(Jahresplan!AA$6:AA$10="K")+(Jahresplan!AA$6:AA$10="KK")+(Jahresplan!AA$6:AA$10="F")+(Jahresplan!AA$6:AA$10="S")+(Jahresplan!AA$6:AA$10="UB")))+SUMPRODUCT((Stammdaten!$C$5:$C$9=$B$5)*(Jahresplan!AA$6:AA$10="H"))*0.5)</f>
        <v/>
      </c>
      <c r="D33" s="35">
        <f>IFERROR(SUMPRODUCT((COUNTIFS(Stammdaten!$D$5:$D$9,Feiertage!$C$1:$R$1,Jahresplan!AA$6:AA$10,"")*($B$5="alle")+COUNTIFS(Stammdaten!$C$5:$C$9,$B$5,Stammdaten!$D$5:$D$9,Feiertage!$C$1:$R$1,Jahresplan!AA$6:AA$10,"")*($B$5&lt;&gt;"alle"))*INDEX(Feiertage!$C$2:$R$20,MATCH($A33,Feiertage!$A$2:$A$20,0),0)),0)</f>
        <v/>
      </c>
      <c r="E33" s="36">
        <f>IF(AND($B$6="Mo bis Fr",WEEKDAY($A33,2)&gt;5),"",IF(IF($B$5="alle",COUNTA(Stammdaten!$A$5:$A$9),COUNTIF(Stammdaten!$C$5:$C$9,$B$5))=0,"",IF($B$5="alle",COUNTA(Stammdaten!$A$5:$A$9),COUNTIF(Stammdaten!$C$5:$C$9,$B$5))-C33-IF($B$6="alle Tage, auch Feiertage",0,D33)))</f>
        <v/>
      </c>
      <c r="F33" s="37">
        <f>IF(E33="","",IF(E33&lt;$B$4,"ja",""))</f>
        <v/>
      </c>
      <c r="G33" s="38">
        <f t="array" ref="G33">IFERROR(_xlfn.TEXTJOIN(", ",TRUE,IF((Jahresplan!AA$6:AA$10&lt;&gt;"")*(($B$5="alle")+(Stammdaten!$C$5:$C$9=$B$5)),Stammdaten!$A$5:$A$9&amp;" "&amp;Jahresplan!AA$6:AA$10,"")),IF(E33&gt;0,"Namen erst ab Excel 2019, Zahl links stimmt",""))</f>
        <v/>
      </c>
    </row>
    <row r="34">
      <c r="A34" s="32" t="n">
        <v>46413</v>
      </c>
      <c r="B34" s="33" t="inlineStr">
        <is>
          <t>Di</t>
        </is>
      </c>
      <c r="C34" s="34">
        <f>IF($B$5="alle",COUNTIF(Jahresplan!AB$6:AB$10,"U")+COUNTIF(Jahresplan!AB$6:AB$10,"K")+COUNTIF(Jahresplan!AB$6:AB$10,"KK")+COUNTIF(Jahresplan!AB$6:AB$10,"F")+COUNTIF(Jahresplan!AB$6:AB$10,"S")+COUNTIF(Jahresplan!AB$6:AB$10,"UB")+COUNTIF(Jahresplan!AB$6:AB$10,"H")*0.5,SUMPRODUCT((Stammdaten!$C$5:$C$9=$B$5)*((Jahresplan!AB$6:AB$10="U")+(Jahresplan!AB$6:AB$10="K")+(Jahresplan!AB$6:AB$10="KK")+(Jahresplan!AB$6:AB$10="F")+(Jahresplan!AB$6:AB$10="S")+(Jahresplan!AB$6:AB$10="UB")))+SUMPRODUCT((Stammdaten!$C$5:$C$9=$B$5)*(Jahresplan!AB$6:AB$10="H"))*0.5)</f>
        <v/>
      </c>
      <c r="D34" s="35">
        <f>IFERROR(SUMPRODUCT((COUNTIFS(Stammdaten!$D$5:$D$9,Feiertage!$C$1:$R$1,Jahresplan!AB$6:AB$10,"")*($B$5="alle")+COUNTIFS(Stammdaten!$C$5:$C$9,$B$5,Stammdaten!$D$5:$D$9,Feiertage!$C$1:$R$1,Jahresplan!AB$6:AB$10,"")*($B$5&lt;&gt;"alle"))*INDEX(Feiertage!$C$2:$R$20,MATCH($A34,Feiertage!$A$2:$A$20,0),0)),0)</f>
        <v/>
      </c>
      <c r="E34" s="36">
        <f>IF(AND($B$6="Mo bis Fr",WEEKDAY($A34,2)&gt;5),"",IF(IF($B$5="alle",COUNTA(Stammdaten!$A$5:$A$9),COUNTIF(Stammdaten!$C$5:$C$9,$B$5))=0,"",IF($B$5="alle",COUNTA(Stammdaten!$A$5:$A$9),COUNTIF(Stammdaten!$C$5:$C$9,$B$5))-C34-IF($B$6="alle Tage, auch Feiertage",0,D34)))</f>
        <v/>
      </c>
      <c r="F34" s="37">
        <f>IF(E34="","",IF(E34&lt;$B$4,"ja",""))</f>
        <v/>
      </c>
      <c r="G34" s="38">
        <f t="array" ref="G34">IFERROR(_xlfn.TEXTJOIN(", ",TRUE,IF((Jahresplan!AB$6:AB$10&lt;&gt;"")*(($B$5="alle")+(Stammdaten!$C$5:$C$9=$B$5)),Stammdaten!$A$5:$A$9&amp;" "&amp;Jahresplan!AB$6:AB$10,"")),IF(E34&gt;0,"Namen erst ab Excel 2019, Zahl links stimmt",""))</f>
        <v/>
      </c>
    </row>
    <row r="35">
      <c r="A35" s="32" t="n">
        <v>46414</v>
      </c>
      <c r="B35" s="33" t="inlineStr">
        <is>
          <t>Mi</t>
        </is>
      </c>
      <c r="C35" s="34">
        <f>IF($B$5="alle",COUNTIF(Jahresplan!AC$6:AC$10,"U")+COUNTIF(Jahresplan!AC$6:AC$10,"K")+COUNTIF(Jahresplan!AC$6:AC$10,"KK")+COUNTIF(Jahresplan!AC$6:AC$10,"F")+COUNTIF(Jahresplan!AC$6:AC$10,"S")+COUNTIF(Jahresplan!AC$6:AC$10,"UB")+COUNTIF(Jahresplan!AC$6:AC$10,"H")*0.5,SUMPRODUCT((Stammdaten!$C$5:$C$9=$B$5)*((Jahresplan!AC$6:AC$10="U")+(Jahresplan!AC$6:AC$10="K")+(Jahresplan!AC$6:AC$10="KK")+(Jahresplan!AC$6:AC$10="F")+(Jahresplan!AC$6:AC$10="S")+(Jahresplan!AC$6:AC$10="UB")))+SUMPRODUCT((Stammdaten!$C$5:$C$9=$B$5)*(Jahresplan!AC$6:AC$10="H"))*0.5)</f>
        <v/>
      </c>
      <c r="D35" s="35">
        <f>IFERROR(SUMPRODUCT((COUNTIFS(Stammdaten!$D$5:$D$9,Feiertage!$C$1:$R$1,Jahresplan!AC$6:AC$10,"")*($B$5="alle")+COUNTIFS(Stammdaten!$C$5:$C$9,$B$5,Stammdaten!$D$5:$D$9,Feiertage!$C$1:$R$1,Jahresplan!AC$6:AC$10,"")*($B$5&lt;&gt;"alle"))*INDEX(Feiertage!$C$2:$R$20,MATCH($A35,Feiertage!$A$2:$A$20,0),0)),0)</f>
        <v/>
      </c>
      <c r="E35" s="36">
        <f>IF(AND($B$6="Mo bis Fr",WEEKDAY($A35,2)&gt;5),"",IF(IF($B$5="alle",COUNTA(Stammdaten!$A$5:$A$9),COUNTIF(Stammdaten!$C$5:$C$9,$B$5))=0,"",IF($B$5="alle",COUNTA(Stammdaten!$A$5:$A$9),COUNTIF(Stammdaten!$C$5:$C$9,$B$5))-C35-IF($B$6="alle Tage, auch Feiertage",0,D35)))</f>
        <v/>
      </c>
      <c r="F35" s="37">
        <f>IF(E35="","",IF(E35&lt;$B$4,"ja",""))</f>
        <v/>
      </c>
      <c r="G35" s="38">
        <f t="array" ref="G35">IFERROR(_xlfn.TEXTJOIN(", ",TRUE,IF((Jahresplan!AC$6:AC$10&lt;&gt;"")*(($B$5="alle")+(Stammdaten!$C$5:$C$9=$B$5)),Stammdaten!$A$5:$A$9&amp;" "&amp;Jahresplan!AC$6:AC$10,"")),IF(E35&gt;0,"Namen erst ab Excel 2019, Zahl links stimmt",""))</f>
        <v/>
      </c>
    </row>
    <row r="36">
      <c r="A36" s="32" t="n">
        <v>46415</v>
      </c>
      <c r="B36" s="33" t="inlineStr">
        <is>
          <t>Do</t>
        </is>
      </c>
      <c r="C36" s="34">
        <f>IF($B$5="alle",COUNTIF(Jahresplan!AD$6:AD$10,"U")+COUNTIF(Jahresplan!AD$6:AD$10,"K")+COUNTIF(Jahresplan!AD$6:AD$10,"KK")+COUNTIF(Jahresplan!AD$6:AD$10,"F")+COUNTIF(Jahresplan!AD$6:AD$10,"S")+COUNTIF(Jahresplan!AD$6:AD$10,"UB")+COUNTIF(Jahresplan!AD$6:AD$10,"H")*0.5,SUMPRODUCT((Stammdaten!$C$5:$C$9=$B$5)*((Jahresplan!AD$6:AD$10="U")+(Jahresplan!AD$6:AD$10="K")+(Jahresplan!AD$6:AD$10="KK")+(Jahresplan!AD$6:AD$10="F")+(Jahresplan!AD$6:AD$10="S")+(Jahresplan!AD$6:AD$10="UB")))+SUMPRODUCT((Stammdaten!$C$5:$C$9=$B$5)*(Jahresplan!AD$6:AD$10="H"))*0.5)</f>
        <v/>
      </c>
      <c r="D36" s="35">
        <f>IFERROR(SUMPRODUCT((COUNTIFS(Stammdaten!$D$5:$D$9,Feiertage!$C$1:$R$1,Jahresplan!AD$6:AD$10,"")*($B$5="alle")+COUNTIFS(Stammdaten!$C$5:$C$9,$B$5,Stammdaten!$D$5:$D$9,Feiertage!$C$1:$R$1,Jahresplan!AD$6:AD$10,"")*($B$5&lt;&gt;"alle"))*INDEX(Feiertage!$C$2:$R$20,MATCH($A36,Feiertage!$A$2:$A$20,0),0)),0)</f>
        <v/>
      </c>
      <c r="E36" s="36">
        <f>IF(AND($B$6="Mo bis Fr",WEEKDAY($A36,2)&gt;5),"",IF(IF($B$5="alle",COUNTA(Stammdaten!$A$5:$A$9),COUNTIF(Stammdaten!$C$5:$C$9,$B$5))=0,"",IF($B$5="alle",COUNTA(Stammdaten!$A$5:$A$9),COUNTIF(Stammdaten!$C$5:$C$9,$B$5))-C36-IF($B$6="alle Tage, auch Feiertage",0,D36)))</f>
        <v/>
      </c>
      <c r="F36" s="37">
        <f>IF(E36="","",IF(E36&lt;$B$4,"ja",""))</f>
        <v/>
      </c>
      <c r="G36" s="38">
        <f t="array" ref="G36">IFERROR(_xlfn.TEXTJOIN(", ",TRUE,IF((Jahresplan!AD$6:AD$10&lt;&gt;"")*(($B$5="alle")+(Stammdaten!$C$5:$C$9=$B$5)),Stammdaten!$A$5:$A$9&amp;" "&amp;Jahresplan!AD$6:AD$10,"")),IF(E36&gt;0,"Namen erst ab Excel 2019, Zahl links stimmt",""))</f>
        <v/>
      </c>
    </row>
    <row r="37">
      <c r="A37" s="32" t="n">
        <v>46416</v>
      </c>
      <c r="B37" s="33" t="inlineStr">
        <is>
          <t>Fr</t>
        </is>
      </c>
      <c r="C37" s="34">
        <f>IF($B$5="alle",COUNTIF(Jahresplan!AE$6:AE$10,"U")+COUNTIF(Jahresplan!AE$6:AE$10,"K")+COUNTIF(Jahresplan!AE$6:AE$10,"KK")+COUNTIF(Jahresplan!AE$6:AE$10,"F")+COUNTIF(Jahresplan!AE$6:AE$10,"S")+COUNTIF(Jahresplan!AE$6:AE$10,"UB")+COUNTIF(Jahresplan!AE$6:AE$10,"H")*0.5,SUMPRODUCT((Stammdaten!$C$5:$C$9=$B$5)*((Jahresplan!AE$6:AE$10="U")+(Jahresplan!AE$6:AE$10="K")+(Jahresplan!AE$6:AE$10="KK")+(Jahresplan!AE$6:AE$10="F")+(Jahresplan!AE$6:AE$10="S")+(Jahresplan!AE$6:AE$10="UB")))+SUMPRODUCT((Stammdaten!$C$5:$C$9=$B$5)*(Jahresplan!AE$6:AE$10="H"))*0.5)</f>
        <v/>
      </c>
      <c r="D37" s="35">
        <f>IFERROR(SUMPRODUCT((COUNTIFS(Stammdaten!$D$5:$D$9,Feiertage!$C$1:$R$1,Jahresplan!AE$6:AE$10,"")*($B$5="alle")+COUNTIFS(Stammdaten!$C$5:$C$9,$B$5,Stammdaten!$D$5:$D$9,Feiertage!$C$1:$R$1,Jahresplan!AE$6:AE$10,"")*($B$5&lt;&gt;"alle"))*INDEX(Feiertage!$C$2:$R$20,MATCH($A37,Feiertage!$A$2:$A$20,0),0)),0)</f>
        <v/>
      </c>
      <c r="E37" s="36">
        <f>IF(AND($B$6="Mo bis Fr",WEEKDAY($A37,2)&gt;5),"",IF(IF($B$5="alle",COUNTA(Stammdaten!$A$5:$A$9),COUNTIF(Stammdaten!$C$5:$C$9,$B$5))=0,"",IF($B$5="alle",COUNTA(Stammdaten!$A$5:$A$9),COUNTIF(Stammdaten!$C$5:$C$9,$B$5))-C37-IF($B$6="alle Tage, auch Feiertage",0,D37)))</f>
        <v/>
      </c>
      <c r="F37" s="37">
        <f>IF(E37="","",IF(E37&lt;$B$4,"ja",""))</f>
        <v/>
      </c>
      <c r="G37" s="38">
        <f t="array" ref="G37">IFERROR(_xlfn.TEXTJOIN(", ",TRUE,IF((Jahresplan!AE$6:AE$10&lt;&gt;"")*(($B$5="alle")+(Stammdaten!$C$5:$C$9=$B$5)),Stammdaten!$A$5:$A$9&amp;" "&amp;Jahresplan!AE$6:AE$10,"")),IF(E37&gt;0,"Namen erst ab Excel 2019, Zahl links stimmt",""))</f>
        <v/>
      </c>
    </row>
    <row r="38">
      <c r="A38" s="32" t="n">
        <v>46417</v>
      </c>
      <c r="B38" s="39" t="inlineStr">
        <is>
          <t>Sa</t>
        </is>
      </c>
      <c r="C38" s="34">
        <f>IF($B$5="alle",COUNTIF(Jahresplan!AF$6:AF$10,"U")+COUNTIF(Jahresplan!AF$6:AF$10,"K")+COUNTIF(Jahresplan!AF$6:AF$10,"KK")+COUNTIF(Jahresplan!AF$6:AF$10,"F")+COUNTIF(Jahresplan!AF$6:AF$10,"S")+COUNTIF(Jahresplan!AF$6:AF$10,"UB")+COUNTIF(Jahresplan!AF$6:AF$10,"H")*0.5,SUMPRODUCT((Stammdaten!$C$5:$C$9=$B$5)*((Jahresplan!AF$6:AF$10="U")+(Jahresplan!AF$6:AF$10="K")+(Jahresplan!AF$6:AF$10="KK")+(Jahresplan!AF$6:AF$10="F")+(Jahresplan!AF$6:AF$10="S")+(Jahresplan!AF$6:AF$10="UB")))+SUMPRODUCT((Stammdaten!$C$5:$C$9=$B$5)*(Jahresplan!AF$6:AF$10="H"))*0.5)</f>
        <v/>
      </c>
      <c r="D38" s="35">
        <f>IFERROR(SUMPRODUCT((COUNTIFS(Stammdaten!$D$5:$D$9,Feiertage!$C$1:$R$1,Jahresplan!AF$6:AF$10,"")*($B$5="alle")+COUNTIFS(Stammdaten!$C$5:$C$9,$B$5,Stammdaten!$D$5:$D$9,Feiertage!$C$1:$R$1,Jahresplan!AF$6:AF$10,"")*($B$5&lt;&gt;"alle"))*INDEX(Feiertage!$C$2:$R$20,MATCH($A38,Feiertage!$A$2:$A$20,0),0)),0)</f>
        <v/>
      </c>
      <c r="E38" s="36">
        <f>IF(AND($B$6="Mo bis Fr",WEEKDAY($A38,2)&gt;5),"",IF(IF($B$5="alle",COUNTA(Stammdaten!$A$5:$A$9),COUNTIF(Stammdaten!$C$5:$C$9,$B$5))=0,"",IF($B$5="alle",COUNTA(Stammdaten!$A$5:$A$9),COUNTIF(Stammdaten!$C$5:$C$9,$B$5))-C38-IF($B$6="alle Tage, auch Feiertage",0,D38)))</f>
        <v/>
      </c>
      <c r="F38" s="37">
        <f>IF(E38="","",IF(E38&lt;$B$4,"ja",""))</f>
        <v/>
      </c>
      <c r="G38" s="38">
        <f t="array" ref="G38">IFERROR(_xlfn.TEXTJOIN(", ",TRUE,IF((Jahresplan!AF$6:AF$10&lt;&gt;"")*(($B$5="alle")+(Stammdaten!$C$5:$C$9=$B$5)),Stammdaten!$A$5:$A$9&amp;" "&amp;Jahresplan!AF$6:AF$10,"")),IF(E38&gt;0,"Namen erst ab Excel 2019, Zahl links stimmt",""))</f>
        <v/>
      </c>
    </row>
    <row r="39">
      <c r="A39" s="32" t="n">
        <v>46418</v>
      </c>
      <c r="B39" s="39" t="inlineStr">
        <is>
          <t>So</t>
        </is>
      </c>
      <c r="C39" s="34">
        <f>IF($B$5="alle",COUNTIF(Jahresplan!AG$6:AG$10,"U")+COUNTIF(Jahresplan!AG$6:AG$10,"K")+COUNTIF(Jahresplan!AG$6:AG$10,"KK")+COUNTIF(Jahresplan!AG$6:AG$10,"F")+COUNTIF(Jahresplan!AG$6:AG$10,"S")+COUNTIF(Jahresplan!AG$6:AG$10,"UB")+COUNTIF(Jahresplan!AG$6:AG$10,"H")*0.5,SUMPRODUCT((Stammdaten!$C$5:$C$9=$B$5)*((Jahresplan!AG$6:AG$10="U")+(Jahresplan!AG$6:AG$10="K")+(Jahresplan!AG$6:AG$10="KK")+(Jahresplan!AG$6:AG$10="F")+(Jahresplan!AG$6:AG$10="S")+(Jahresplan!AG$6:AG$10="UB")))+SUMPRODUCT((Stammdaten!$C$5:$C$9=$B$5)*(Jahresplan!AG$6:AG$10="H"))*0.5)</f>
        <v/>
      </c>
      <c r="D39" s="35">
        <f>IFERROR(SUMPRODUCT((COUNTIFS(Stammdaten!$D$5:$D$9,Feiertage!$C$1:$R$1,Jahresplan!AG$6:AG$10,"")*($B$5="alle")+COUNTIFS(Stammdaten!$C$5:$C$9,$B$5,Stammdaten!$D$5:$D$9,Feiertage!$C$1:$R$1,Jahresplan!AG$6:AG$10,"")*($B$5&lt;&gt;"alle"))*INDEX(Feiertage!$C$2:$R$20,MATCH($A39,Feiertage!$A$2:$A$20,0),0)),0)</f>
        <v/>
      </c>
      <c r="E39" s="36">
        <f>IF(AND($B$6="Mo bis Fr",WEEKDAY($A39,2)&gt;5),"",IF(IF($B$5="alle",COUNTA(Stammdaten!$A$5:$A$9),COUNTIF(Stammdaten!$C$5:$C$9,$B$5))=0,"",IF($B$5="alle",COUNTA(Stammdaten!$A$5:$A$9),COUNTIF(Stammdaten!$C$5:$C$9,$B$5))-C39-IF($B$6="alle Tage, auch Feiertage",0,D39)))</f>
        <v/>
      </c>
      <c r="F39" s="37">
        <f>IF(E39="","",IF(E39&lt;$B$4,"ja",""))</f>
        <v/>
      </c>
      <c r="G39" s="38">
        <f t="array" ref="G39">IFERROR(_xlfn.TEXTJOIN(", ",TRUE,IF((Jahresplan!AG$6:AG$10&lt;&gt;"")*(($B$5="alle")+(Stammdaten!$C$5:$C$9=$B$5)),Stammdaten!$A$5:$A$9&amp;" "&amp;Jahresplan!AG$6:AG$10,"")),IF(E39&gt;0,"Namen erst ab Excel 2019, Zahl links stimmt",""))</f>
        <v/>
      </c>
    </row>
    <row r="40">
      <c r="A40" s="32" t="n">
        <v>46419</v>
      </c>
      <c r="B40" s="33" t="inlineStr">
        <is>
          <t>Mo</t>
        </is>
      </c>
      <c r="C40" s="34">
        <f>IF($B$5="alle",COUNTIF(Jahresplan!AH$6:AH$10,"U")+COUNTIF(Jahresplan!AH$6:AH$10,"K")+COUNTIF(Jahresplan!AH$6:AH$10,"KK")+COUNTIF(Jahresplan!AH$6:AH$10,"F")+COUNTIF(Jahresplan!AH$6:AH$10,"S")+COUNTIF(Jahresplan!AH$6:AH$10,"UB")+COUNTIF(Jahresplan!AH$6:AH$10,"H")*0.5,SUMPRODUCT((Stammdaten!$C$5:$C$9=$B$5)*((Jahresplan!AH$6:AH$10="U")+(Jahresplan!AH$6:AH$10="K")+(Jahresplan!AH$6:AH$10="KK")+(Jahresplan!AH$6:AH$10="F")+(Jahresplan!AH$6:AH$10="S")+(Jahresplan!AH$6:AH$10="UB")))+SUMPRODUCT((Stammdaten!$C$5:$C$9=$B$5)*(Jahresplan!AH$6:AH$10="H"))*0.5)</f>
        <v/>
      </c>
      <c r="D40" s="35">
        <f>IFERROR(SUMPRODUCT((COUNTIFS(Stammdaten!$D$5:$D$9,Feiertage!$C$1:$R$1,Jahresplan!AH$6:AH$10,"")*($B$5="alle")+COUNTIFS(Stammdaten!$C$5:$C$9,$B$5,Stammdaten!$D$5:$D$9,Feiertage!$C$1:$R$1,Jahresplan!AH$6:AH$10,"")*($B$5&lt;&gt;"alle"))*INDEX(Feiertage!$C$2:$R$20,MATCH($A40,Feiertage!$A$2:$A$20,0),0)),0)</f>
        <v/>
      </c>
      <c r="E40" s="36">
        <f>IF(AND($B$6="Mo bis Fr",WEEKDAY($A40,2)&gt;5),"",IF(IF($B$5="alle",COUNTA(Stammdaten!$A$5:$A$9),COUNTIF(Stammdaten!$C$5:$C$9,$B$5))=0,"",IF($B$5="alle",COUNTA(Stammdaten!$A$5:$A$9),COUNTIF(Stammdaten!$C$5:$C$9,$B$5))-C40-IF($B$6="alle Tage, auch Feiertage",0,D40)))</f>
        <v/>
      </c>
      <c r="F40" s="37">
        <f>IF(E40="","",IF(E40&lt;$B$4,"ja",""))</f>
        <v/>
      </c>
      <c r="G40" s="38">
        <f t="array" ref="G40">IFERROR(_xlfn.TEXTJOIN(", ",TRUE,IF((Jahresplan!AH$6:AH$10&lt;&gt;"")*(($B$5="alle")+(Stammdaten!$C$5:$C$9=$B$5)),Stammdaten!$A$5:$A$9&amp;" "&amp;Jahresplan!AH$6:AH$10,"")),IF(E40&gt;0,"Namen erst ab Excel 2019, Zahl links stimmt",""))</f>
        <v/>
      </c>
    </row>
    <row r="41">
      <c r="A41" s="32" t="n">
        <v>46420</v>
      </c>
      <c r="B41" s="33" t="inlineStr">
        <is>
          <t>Di</t>
        </is>
      </c>
      <c r="C41" s="34">
        <f>IF($B$5="alle",COUNTIF(Jahresplan!AI$6:AI$10,"U")+COUNTIF(Jahresplan!AI$6:AI$10,"K")+COUNTIF(Jahresplan!AI$6:AI$10,"KK")+COUNTIF(Jahresplan!AI$6:AI$10,"F")+COUNTIF(Jahresplan!AI$6:AI$10,"S")+COUNTIF(Jahresplan!AI$6:AI$10,"UB")+COUNTIF(Jahresplan!AI$6:AI$10,"H")*0.5,SUMPRODUCT((Stammdaten!$C$5:$C$9=$B$5)*((Jahresplan!AI$6:AI$10="U")+(Jahresplan!AI$6:AI$10="K")+(Jahresplan!AI$6:AI$10="KK")+(Jahresplan!AI$6:AI$10="F")+(Jahresplan!AI$6:AI$10="S")+(Jahresplan!AI$6:AI$10="UB")))+SUMPRODUCT((Stammdaten!$C$5:$C$9=$B$5)*(Jahresplan!AI$6:AI$10="H"))*0.5)</f>
        <v/>
      </c>
      <c r="D41" s="35">
        <f>IFERROR(SUMPRODUCT((COUNTIFS(Stammdaten!$D$5:$D$9,Feiertage!$C$1:$R$1,Jahresplan!AI$6:AI$10,"")*($B$5="alle")+COUNTIFS(Stammdaten!$C$5:$C$9,$B$5,Stammdaten!$D$5:$D$9,Feiertage!$C$1:$R$1,Jahresplan!AI$6:AI$10,"")*($B$5&lt;&gt;"alle"))*INDEX(Feiertage!$C$2:$R$20,MATCH($A41,Feiertage!$A$2:$A$20,0),0)),0)</f>
        <v/>
      </c>
      <c r="E41" s="36">
        <f>IF(AND($B$6="Mo bis Fr",WEEKDAY($A41,2)&gt;5),"",IF(IF($B$5="alle",COUNTA(Stammdaten!$A$5:$A$9),COUNTIF(Stammdaten!$C$5:$C$9,$B$5))=0,"",IF($B$5="alle",COUNTA(Stammdaten!$A$5:$A$9),COUNTIF(Stammdaten!$C$5:$C$9,$B$5))-C41-IF($B$6="alle Tage, auch Feiertage",0,D41)))</f>
        <v/>
      </c>
      <c r="F41" s="37">
        <f>IF(E41="","",IF(E41&lt;$B$4,"ja",""))</f>
        <v/>
      </c>
      <c r="G41" s="38">
        <f t="array" ref="G41">IFERROR(_xlfn.TEXTJOIN(", ",TRUE,IF((Jahresplan!AI$6:AI$10&lt;&gt;"")*(($B$5="alle")+(Stammdaten!$C$5:$C$9=$B$5)),Stammdaten!$A$5:$A$9&amp;" "&amp;Jahresplan!AI$6:AI$10,"")),IF(E41&gt;0,"Namen erst ab Excel 2019, Zahl links stimmt",""))</f>
        <v/>
      </c>
    </row>
    <row r="42">
      <c r="A42" s="32" t="n">
        <v>46421</v>
      </c>
      <c r="B42" s="33" t="inlineStr">
        <is>
          <t>Mi</t>
        </is>
      </c>
      <c r="C42" s="34">
        <f>IF($B$5="alle",COUNTIF(Jahresplan!AJ$6:AJ$10,"U")+COUNTIF(Jahresplan!AJ$6:AJ$10,"K")+COUNTIF(Jahresplan!AJ$6:AJ$10,"KK")+COUNTIF(Jahresplan!AJ$6:AJ$10,"F")+COUNTIF(Jahresplan!AJ$6:AJ$10,"S")+COUNTIF(Jahresplan!AJ$6:AJ$10,"UB")+COUNTIF(Jahresplan!AJ$6:AJ$10,"H")*0.5,SUMPRODUCT((Stammdaten!$C$5:$C$9=$B$5)*((Jahresplan!AJ$6:AJ$10="U")+(Jahresplan!AJ$6:AJ$10="K")+(Jahresplan!AJ$6:AJ$10="KK")+(Jahresplan!AJ$6:AJ$10="F")+(Jahresplan!AJ$6:AJ$10="S")+(Jahresplan!AJ$6:AJ$10="UB")))+SUMPRODUCT((Stammdaten!$C$5:$C$9=$B$5)*(Jahresplan!AJ$6:AJ$10="H"))*0.5)</f>
        <v/>
      </c>
      <c r="D42" s="35">
        <f>IFERROR(SUMPRODUCT((COUNTIFS(Stammdaten!$D$5:$D$9,Feiertage!$C$1:$R$1,Jahresplan!AJ$6:AJ$10,"")*($B$5="alle")+COUNTIFS(Stammdaten!$C$5:$C$9,$B$5,Stammdaten!$D$5:$D$9,Feiertage!$C$1:$R$1,Jahresplan!AJ$6:AJ$10,"")*($B$5&lt;&gt;"alle"))*INDEX(Feiertage!$C$2:$R$20,MATCH($A42,Feiertage!$A$2:$A$20,0),0)),0)</f>
        <v/>
      </c>
      <c r="E42" s="36">
        <f>IF(AND($B$6="Mo bis Fr",WEEKDAY($A42,2)&gt;5),"",IF(IF($B$5="alle",COUNTA(Stammdaten!$A$5:$A$9),COUNTIF(Stammdaten!$C$5:$C$9,$B$5))=0,"",IF($B$5="alle",COUNTA(Stammdaten!$A$5:$A$9),COUNTIF(Stammdaten!$C$5:$C$9,$B$5))-C42-IF($B$6="alle Tage, auch Feiertage",0,D42)))</f>
        <v/>
      </c>
      <c r="F42" s="37">
        <f>IF(E42="","",IF(E42&lt;$B$4,"ja",""))</f>
        <v/>
      </c>
      <c r="G42" s="38">
        <f t="array" ref="G42">IFERROR(_xlfn.TEXTJOIN(", ",TRUE,IF((Jahresplan!AJ$6:AJ$10&lt;&gt;"")*(($B$5="alle")+(Stammdaten!$C$5:$C$9=$B$5)),Stammdaten!$A$5:$A$9&amp;" "&amp;Jahresplan!AJ$6:AJ$10,"")),IF(E42&gt;0,"Namen erst ab Excel 2019, Zahl links stimmt",""))</f>
        <v/>
      </c>
    </row>
    <row r="43">
      <c r="A43" s="32" t="n">
        <v>46422</v>
      </c>
      <c r="B43" s="33" t="inlineStr">
        <is>
          <t>Do</t>
        </is>
      </c>
      <c r="C43" s="34">
        <f>IF($B$5="alle",COUNTIF(Jahresplan!AK$6:AK$10,"U")+COUNTIF(Jahresplan!AK$6:AK$10,"K")+COUNTIF(Jahresplan!AK$6:AK$10,"KK")+COUNTIF(Jahresplan!AK$6:AK$10,"F")+COUNTIF(Jahresplan!AK$6:AK$10,"S")+COUNTIF(Jahresplan!AK$6:AK$10,"UB")+COUNTIF(Jahresplan!AK$6:AK$10,"H")*0.5,SUMPRODUCT((Stammdaten!$C$5:$C$9=$B$5)*((Jahresplan!AK$6:AK$10="U")+(Jahresplan!AK$6:AK$10="K")+(Jahresplan!AK$6:AK$10="KK")+(Jahresplan!AK$6:AK$10="F")+(Jahresplan!AK$6:AK$10="S")+(Jahresplan!AK$6:AK$10="UB")))+SUMPRODUCT((Stammdaten!$C$5:$C$9=$B$5)*(Jahresplan!AK$6:AK$10="H"))*0.5)</f>
        <v/>
      </c>
      <c r="D43" s="35">
        <f>IFERROR(SUMPRODUCT((COUNTIFS(Stammdaten!$D$5:$D$9,Feiertage!$C$1:$R$1,Jahresplan!AK$6:AK$10,"")*($B$5="alle")+COUNTIFS(Stammdaten!$C$5:$C$9,$B$5,Stammdaten!$D$5:$D$9,Feiertage!$C$1:$R$1,Jahresplan!AK$6:AK$10,"")*($B$5&lt;&gt;"alle"))*INDEX(Feiertage!$C$2:$R$20,MATCH($A43,Feiertage!$A$2:$A$20,0),0)),0)</f>
        <v/>
      </c>
      <c r="E43" s="36">
        <f>IF(AND($B$6="Mo bis Fr",WEEKDAY($A43,2)&gt;5),"",IF(IF($B$5="alle",COUNTA(Stammdaten!$A$5:$A$9),COUNTIF(Stammdaten!$C$5:$C$9,$B$5))=0,"",IF($B$5="alle",COUNTA(Stammdaten!$A$5:$A$9),COUNTIF(Stammdaten!$C$5:$C$9,$B$5))-C43-IF($B$6="alle Tage, auch Feiertage",0,D43)))</f>
        <v/>
      </c>
      <c r="F43" s="37">
        <f>IF(E43="","",IF(E43&lt;$B$4,"ja",""))</f>
        <v/>
      </c>
      <c r="G43" s="38">
        <f t="array" ref="G43">IFERROR(_xlfn.TEXTJOIN(", ",TRUE,IF((Jahresplan!AK$6:AK$10&lt;&gt;"")*(($B$5="alle")+(Stammdaten!$C$5:$C$9=$B$5)),Stammdaten!$A$5:$A$9&amp;" "&amp;Jahresplan!AK$6:AK$10,"")),IF(E43&gt;0,"Namen erst ab Excel 2019, Zahl links stimmt",""))</f>
        <v/>
      </c>
    </row>
    <row r="44">
      <c r="A44" s="32" t="n">
        <v>46423</v>
      </c>
      <c r="B44" s="33" t="inlineStr">
        <is>
          <t>Fr</t>
        </is>
      </c>
      <c r="C44" s="34">
        <f>IF($B$5="alle",COUNTIF(Jahresplan!AL$6:AL$10,"U")+COUNTIF(Jahresplan!AL$6:AL$10,"K")+COUNTIF(Jahresplan!AL$6:AL$10,"KK")+COUNTIF(Jahresplan!AL$6:AL$10,"F")+COUNTIF(Jahresplan!AL$6:AL$10,"S")+COUNTIF(Jahresplan!AL$6:AL$10,"UB")+COUNTIF(Jahresplan!AL$6:AL$10,"H")*0.5,SUMPRODUCT((Stammdaten!$C$5:$C$9=$B$5)*((Jahresplan!AL$6:AL$10="U")+(Jahresplan!AL$6:AL$10="K")+(Jahresplan!AL$6:AL$10="KK")+(Jahresplan!AL$6:AL$10="F")+(Jahresplan!AL$6:AL$10="S")+(Jahresplan!AL$6:AL$10="UB")))+SUMPRODUCT((Stammdaten!$C$5:$C$9=$B$5)*(Jahresplan!AL$6:AL$10="H"))*0.5)</f>
        <v/>
      </c>
      <c r="D44" s="35">
        <f>IFERROR(SUMPRODUCT((COUNTIFS(Stammdaten!$D$5:$D$9,Feiertage!$C$1:$R$1,Jahresplan!AL$6:AL$10,"")*($B$5="alle")+COUNTIFS(Stammdaten!$C$5:$C$9,$B$5,Stammdaten!$D$5:$D$9,Feiertage!$C$1:$R$1,Jahresplan!AL$6:AL$10,"")*($B$5&lt;&gt;"alle"))*INDEX(Feiertage!$C$2:$R$20,MATCH($A44,Feiertage!$A$2:$A$20,0),0)),0)</f>
        <v/>
      </c>
      <c r="E44" s="36">
        <f>IF(AND($B$6="Mo bis Fr",WEEKDAY($A44,2)&gt;5),"",IF(IF($B$5="alle",COUNTA(Stammdaten!$A$5:$A$9),COUNTIF(Stammdaten!$C$5:$C$9,$B$5))=0,"",IF($B$5="alle",COUNTA(Stammdaten!$A$5:$A$9),COUNTIF(Stammdaten!$C$5:$C$9,$B$5))-C44-IF($B$6="alle Tage, auch Feiertage",0,D44)))</f>
        <v/>
      </c>
      <c r="F44" s="37">
        <f>IF(E44="","",IF(E44&lt;$B$4,"ja",""))</f>
        <v/>
      </c>
      <c r="G44" s="38">
        <f t="array" ref="G44">IFERROR(_xlfn.TEXTJOIN(", ",TRUE,IF((Jahresplan!AL$6:AL$10&lt;&gt;"")*(($B$5="alle")+(Stammdaten!$C$5:$C$9=$B$5)),Stammdaten!$A$5:$A$9&amp;" "&amp;Jahresplan!AL$6:AL$10,"")),IF(E44&gt;0,"Namen erst ab Excel 2019, Zahl links stimmt",""))</f>
        <v/>
      </c>
    </row>
    <row r="45">
      <c r="A45" s="32" t="n">
        <v>46424</v>
      </c>
      <c r="B45" s="39" t="inlineStr">
        <is>
          <t>Sa</t>
        </is>
      </c>
      <c r="C45" s="34">
        <f>IF($B$5="alle",COUNTIF(Jahresplan!AM$6:AM$10,"U")+COUNTIF(Jahresplan!AM$6:AM$10,"K")+COUNTIF(Jahresplan!AM$6:AM$10,"KK")+COUNTIF(Jahresplan!AM$6:AM$10,"F")+COUNTIF(Jahresplan!AM$6:AM$10,"S")+COUNTIF(Jahresplan!AM$6:AM$10,"UB")+COUNTIF(Jahresplan!AM$6:AM$10,"H")*0.5,SUMPRODUCT((Stammdaten!$C$5:$C$9=$B$5)*((Jahresplan!AM$6:AM$10="U")+(Jahresplan!AM$6:AM$10="K")+(Jahresplan!AM$6:AM$10="KK")+(Jahresplan!AM$6:AM$10="F")+(Jahresplan!AM$6:AM$10="S")+(Jahresplan!AM$6:AM$10="UB")))+SUMPRODUCT((Stammdaten!$C$5:$C$9=$B$5)*(Jahresplan!AM$6:AM$10="H"))*0.5)</f>
        <v/>
      </c>
      <c r="D45" s="35">
        <f>IFERROR(SUMPRODUCT((COUNTIFS(Stammdaten!$D$5:$D$9,Feiertage!$C$1:$R$1,Jahresplan!AM$6:AM$10,"")*($B$5="alle")+COUNTIFS(Stammdaten!$C$5:$C$9,$B$5,Stammdaten!$D$5:$D$9,Feiertage!$C$1:$R$1,Jahresplan!AM$6:AM$10,"")*($B$5&lt;&gt;"alle"))*INDEX(Feiertage!$C$2:$R$20,MATCH($A45,Feiertage!$A$2:$A$20,0),0)),0)</f>
        <v/>
      </c>
      <c r="E45" s="36">
        <f>IF(AND($B$6="Mo bis Fr",WEEKDAY($A45,2)&gt;5),"",IF(IF($B$5="alle",COUNTA(Stammdaten!$A$5:$A$9),COUNTIF(Stammdaten!$C$5:$C$9,$B$5))=0,"",IF($B$5="alle",COUNTA(Stammdaten!$A$5:$A$9),COUNTIF(Stammdaten!$C$5:$C$9,$B$5))-C45-IF($B$6="alle Tage, auch Feiertage",0,D45)))</f>
        <v/>
      </c>
      <c r="F45" s="37">
        <f>IF(E45="","",IF(E45&lt;$B$4,"ja",""))</f>
        <v/>
      </c>
      <c r="G45" s="38">
        <f t="array" ref="G45">IFERROR(_xlfn.TEXTJOIN(", ",TRUE,IF((Jahresplan!AM$6:AM$10&lt;&gt;"")*(($B$5="alle")+(Stammdaten!$C$5:$C$9=$B$5)),Stammdaten!$A$5:$A$9&amp;" "&amp;Jahresplan!AM$6:AM$10,"")),IF(E45&gt;0,"Namen erst ab Excel 2019, Zahl links stimmt",""))</f>
        <v/>
      </c>
    </row>
    <row r="46">
      <c r="A46" s="32" t="n">
        <v>46425</v>
      </c>
      <c r="B46" s="39" t="inlineStr">
        <is>
          <t>So</t>
        </is>
      </c>
      <c r="C46" s="34">
        <f>IF($B$5="alle",COUNTIF(Jahresplan!AN$6:AN$10,"U")+COUNTIF(Jahresplan!AN$6:AN$10,"K")+COUNTIF(Jahresplan!AN$6:AN$10,"KK")+COUNTIF(Jahresplan!AN$6:AN$10,"F")+COUNTIF(Jahresplan!AN$6:AN$10,"S")+COUNTIF(Jahresplan!AN$6:AN$10,"UB")+COUNTIF(Jahresplan!AN$6:AN$10,"H")*0.5,SUMPRODUCT((Stammdaten!$C$5:$C$9=$B$5)*((Jahresplan!AN$6:AN$10="U")+(Jahresplan!AN$6:AN$10="K")+(Jahresplan!AN$6:AN$10="KK")+(Jahresplan!AN$6:AN$10="F")+(Jahresplan!AN$6:AN$10="S")+(Jahresplan!AN$6:AN$10="UB")))+SUMPRODUCT((Stammdaten!$C$5:$C$9=$B$5)*(Jahresplan!AN$6:AN$10="H"))*0.5)</f>
        <v/>
      </c>
      <c r="D46" s="35">
        <f>IFERROR(SUMPRODUCT((COUNTIFS(Stammdaten!$D$5:$D$9,Feiertage!$C$1:$R$1,Jahresplan!AN$6:AN$10,"")*($B$5="alle")+COUNTIFS(Stammdaten!$C$5:$C$9,$B$5,Stammdaten!$D$5:$D$9,Feiertage!$C$1:$R$1,Jahresplan!AN$6:AN$10,"")*($B$5&lt;&gt;"alle"))*INDEX(Feiertage!$C$2:$R$20,MATCH($A46,Feiertage!$A$2:$A$20,0),0)),0)</f>
        <v/>
      </c>
      <c r="E46" s="36">
        <f>IF(AND($B$6="Mo bis Fr",WEEKDAY($A46,2)&gt;5),"",IF(IF($B$5="alle",COUNTA(Stammdaten!$A$5:$A$9),COUNTIF(Stammdaten!$C$5:$C$9,$B$5))=0,"",IF($B$5="alle",COUNTA(Stammdaten!$A$5:$A$9),COUNTIF(Stammdaten!$C$5:$C$9,$B$5))-C46-IF($B$6="alle Tage, auch Feiertage",0,D46)))</f>
        <v/>
      </c>
      <c r="F46" s="37">
        <f>IF(E46="","",IF(E46&lt;$B$4,"ja",""))</f>
        <v/>
      </c>
      <c r="G46" s="38">
        <f t="array" ref="G46">IFERROR(_xlfn.TEXTJOIN(", ",TRUE,IF((Jahresplan!AN$6:AN$10&lt;&gt;"")*(($B$5="alle")+(Stammdaten!$C$5:$C$9=$B$5)),Stammdaten!$A$5:$A$9&amp;" "&amp;Jahresplan!AN$6:AN$10,"")),IF(E46&gt;0,"Namen erst ab Excel 2019, Zahl links stimmt",""))</f>
        <v/>
      </c>
    </row>
    <row r="47">
      <c r="A47" s="32" t="n">
        <v>46426</v>
      </c>
      <c r="B47" s="33" t="inlineStr">
        <is>
          <t>Mo</t>
        </is>
      </c>
      <c r="C47" s="34">
        <f>IF($B$5="alle",COUNTIF(Jahresplan!AO$6:AO$10,"U")+COUNTIF(Jahresplan!AO$6:AO$10,"K")+COUNTIF(Jahresplan!AO$6:AO$10,"KK")+COUNTIF(Jahresplan!AO$6:AO$10,"F")+COUNTIF(Jahresplan!AO$6:AO$10,"S")+COUNTIF(Jahresplan!AO$6:AO$10,"UB")+COUNTIF(Jahresplan!AO$6:AO$10,"H")*0.5,SUMPRODUCT((Stammdaten!$C$5:$C$9=$B$5)*((Jahresplan!AO$6:AO$10="U")+(Jahresplan!AO$6:AO$10="K")+(Jahresplan!AO$6:AO$10="KK")+(Jahresplan!AO$6:AO$10="F")+(Jahresplan!AO$6:AO$10="S")+(Jahresplan!AO$6:AO$10="UB")))+SUMPRODUCT((Stammdaten!$C$5:$C$9=$B$5)*(Jahresplan!AO$6:AO$10="H"))*0.5)</f>
        <v/>
      </c>
      <c r="D47" s="35">
        <f>IFERROR(SUMPRODUCT((COUNTIFS(Stammdaten!$D$5:$D$9,Feiertage!$C$1:$R$1,Jahresplan!AO$6:AO$10,"")*($B$5="alle")+COUNTIFS(Stammdaten!$C$5:$C$9,$B$5,Stammdaten!$D$5:$D$9,Feiertage!$C$1:$R$1,Jahresplan!AO$6:AO$10,"")*($B$5&lt;&gt;"alle"))*INDEX(Feiertage!$C$2:$R$20,MATCH($A47,Feiertage!$A$2:$A$20,0),0)),0)</f>
        <v/>
      </c>
      <c r="E47" s="36">
        <f>IF(AND($B$6="Mo bis Fr",WEEKDAY($A47,2)&gt;5),"",IF(IF($B$5="alle",COUNTA(Stammdaten!$A$5:$A$9),COUNTIF(Stammdaten!$C$5:$C$9,$B$5))=0,"",IF($B$5="alle",COUNTA(Stammdaten!$A$5:$A$9),COUNTIF(Stammdaten!$C$5:$C$9,$B$5))-C47-IF($B$6="alle Tage, auch Feiertage",0,D47)))</f>
        <v/>
      </c>
      <c r="F47" s="37">
        <f>IF(E47="","",IF(E47&lt;$B$4,"ja",""))</f>
        <v/>
      </c>
      <c r="G47" s="38">
        <f t="array" ref="G47">IFERROR(_xlfn.TEXTJOIN(", ",TRUE,IF((Jahresplan!AO$6:AO$10&lt;&gt;"")*(($B$5="alle")+(Stammdaten!$C$5:$C$9=$B$5)),Stammdaten!$A$5:$A$9&amp;" "&amp;Jahresplan!AO$6:AO$10,"")),IF(E47&gt;0,"Namen erst ab Excel 2019, Zahl links stimmt",""))</f>
        <v/>
      </c>
    </row>
    <row r="48">
      <c r="A48" s="32" t="n">
        <v>46427</v>
      </c>
      <c r="B48" s="33" t="inlineStr">
        <is>
          <t>Di</t>
        </is>
      </c>
      <c r="C48" s="34">
        <f>IF($B$5="alle",COUNTIF(Jahresplan!AP$6:AP$10,"U")+COUNTIF(Jahresplan!AP$6:AP$10,"K")+COUNTIF(Jahresplan!AP$6:AP$10,"KK")+COUNTIF(Jahresplan!AP$6:AP$10,"F")+COUNTIF(Jahresplan!AP$6:AP$10,"S")+COUNTIF(Jahresplan!AP$6:AP$10,"UB")+COUNTIF(Jahresplan!AP$6:AP$10,"H")*0.5,SUMPRODUCT((Stammdaten!$C$5:$C$9=$B$5)*((Jahresplan!AP$6:AP$10="U")+(Jahresplan!AP$6:AP$10="K")+(Jahresplan!AP$6:AP$10="KK")+(Jahresplan!AP$6:AP$10="F")+(Jahresplan!AP$6:AP$10="S")+(Jahresplan!AP$6:AP$10="UB")))+SUMPRODUCT((Stammdaten!$C$5:$C$9=$B$5)*(Jahresplan!AP$6:AP$10="H"))*0.5)</f>
        <v/>
      </c>
      <c r="D48" s="35">
        <f>IFERROR(SUMPRODUCT((COUNTIFS(Stammdaten!$D$5:$D$9,Feiertage!$C$1:$R$1,Jahresplan!AP$6:AP$10,"")*($B$5="alle")+COUNTIFS(Stammdaten!$C$5:$C$9,$B$5,Stammdaten!$D$5:$D$9,Feiertage!$C$1:$R$1,Jahresplan!AP$6:AP$10,"")*($B$5&lt;&gt;"alle"))*INDEX(Feiertage!$C$2:$R$20,MATCH($A48,Feiertage!$A$2:$A$20,0),0)),0)</f>
        <v/>
      </c>
      <c r="E48" s="36">
        <f>IF(AND($B$6="Mo bis Fr",WEEKDAY($A48,2)&gt;5),"",IF(IF($B$5="alle",COUNTA(Stammdaten!$A$5:$A$9),COUNTIF(Stammdaten!$C$5:$C$9,$B$5))=0,"",IF($B$5="alle",COUNTA(Stammdaten!$A$5:$A$9),COUNTIF(Stammdaten!$C$5:$C$9,$B$5))-C48-IF($B$6="alle Tage, auch Feiertage",0,D48)))</f>
        <v/>
      </c>
      <c r="F48" s="37">
        <f>IF(E48="","",IF(E48&lt;$B$4,"ja",""))</f>
        <v/>
      </c>
      <c r="G48" s="38">
        <f t="array" ref="G48">IFERROR(_xlfn.TEXTJOIN(", ",TRUE,IF((Jahresplan!AP$6:AP$10&lt;&gt;"")*(($B$5="alle")+(Stammdaten!$C$5:$C$9=$B$5)),Stammdaten!$A$5:$A$9&amp;" "&amp;Jahresplan!AP$6:AP$10,"")),IF(E48&gt;0,"Namen erst ab Excel 2019, Zahl links stimmt",""))</f>
        <v/>
      </c>
    </row>
    <row r="49">
      <c r="A49" s="32" t="n">
        <v>46428</v>
      </c>
      <c r="B49" s="33" t="inlineStr">
        <is>
          <t>Mi</t>
        </is>
      </c>
      <c r="C49" s="34">
        <f>IF($B$5="alle",COUNTIF(Jahresplan!AQ$6:AQ$10,"U")+COUNTIF(Jahresplan!AQ$6:AQ$10,"K")+COUNTIF(Jahresplan!AQ$6:AQ$10,"KK")+COUNTIF(Jahresplan!AQ$6:AQ$10,"F")+COUNTIF(Jahresplan!AQ$6:AQ$10,"S")+COUNTIF(Jahresplan!AQ$6:AQ$10,"UB")+COUNTIF(Jahresplan!AQ$6:AQ$10,"H")*0.5,SUMPRODUCT((Stammdaten!$C$5:$C$9=$B$5)*((Jahresplan!AQ$6:AQ$10="U")+(Jahresplan!AQ$6:AQ$10="K")+(Jahresplan!AQ$6:AQ$10="KK")+(Jahresplan!AQ$6:AQ$10="F")+(Jahresplan!AQ$6:AQ$10="S")+(Jahresplan!AQ$6:AQ$10="UB")))+SUMPRODUCT((Stammdaten!$C$5:$C$9=$B$5)*(Jahresplan!AQ$6:AQ$10="H"))*0.5)</f>
        <v/>
      </c>
      <c r="D49" s="35">
        <f>IFERROR(SUMPRODUCT((COUNTIFS(Stammdaten!$D$5:$D$9,Feiertage!$C$1:$R$1,Jahresplan!AQ$6:AQ$10,"")*($B$5="alle")+COUNTIFS(Stammdaten!$C$5:$C$9,$B$5,Stammdaten!$D$5:$D$9,Feiertage!$C$1:$R$1,Jahresplan!AQ$6:AQ$10,"")*($B$5&lt;&gt;"alle"))*INDEX(Feiertage!$C$2:$R$20,MATCH($A49,Feiertage!$A$2:$A$20,0),0)),0)</f>
        <v/>
      </c>
      <c r="E49" s="36">
        <f>IF(AND($B$6="Mo bis Fr",WEEKDAY($A49,2)&gt;5),"",IF(IF($B$5="alle",COUNTA(Stammdaten!$A$5:$A$9),COUNTIF(Stammdaten!$C$5:$C$9,$B$5))=0,"",IF($B$5="alle",COUNTA(Stammdaten!$A$5:$A$9),COUNTIF(Stammdaten!$C$5:$C$9,$B$5))-C49-IF($B$6="alle Tage, auch Feiertage",0,D49)))</f>
        <v/>
      </c>
      <c r="F49" s="37">
        <f>IF(E49="","",IF(E49&lt;$B$4,"ja",""))</f>
        <v/>
      </c>
      <c r="G49" s="38">
        <f t="array" ref="G49">IFERROR(_xlfn.TEXTJOIN(", ",TRUE,IF((Jahresplan!AQ$6:AQ$10&lt;&gt;"")*(($B$5="alle")+(Stammdaten!$C$5:$C$9=$B$5)),Stammdaten!$A$5:$A$9&amp;" "&amp;Jahresplan!AQ$6:AQ$10,"")),IF(E49&gt;0,"Namen erst ab Excel 2019, Zahl links stimmt",""))</f>
        <v/>
      </c>
    </row>
    <row r="50">
      <c r="A50" s="32" t="n">
        <v>46429</v>
      </c>
      <c r="B50" s="33" t="inlineStr">
        <is>
          <t>Do</t>
        </is>
      </c>
      <c r="C50" s="34">
        <f>IF($B$5="alle",COUNTIF(Jahresplan!AR$6:AR$10,"U")+COUNTIF(Jahresplan!AR$6:AR$10,"K")+COUNTIF(Jahresplan!AR$6:AR$10,"KK")+COUNTIF(Jahresplan!AR$6:AR$10,"F")+COUNTIF(Jahresplan!AR$6:AR$10,"S")+COUNTIF(Jahresplan!AR$6:AR$10,"UB")+COUNTIF(Jahresplan!AR$6:AR$10,"H")*0.5,SUMPRODUCT((Stammdaten!$C$5:$C$9=$B$5)*((Jahresplan!AR$6:AR$10="U")+(Jahresplan!AR$6:AR$10="K")+(Jahresplan!AR$6:AR$10="KK")+(Jahresplan!AR$6:AR$10="F")+(Jahresplan!AR$6:AR$10="S")+(Jahresplan!AR$6:AR$10="UB")))+SUMPRODUCT((Stammdaten!$C$5:$C$9=$B$5)*(Jahresplan!AR$6:AR$10="H"))*0.5)</f>
        <v/>
      </c>
      <c r="D50" s="35">
        <f>IFERROR(SUMPRODUCT((COUNTIFS(Stammdaten!$D$5:$D$9,Feiertage!$C$1:$R$1,Jahresplan!AR$6:AR$10,"")*($B$5="alle")+COUNTIFS(Stammdaten!$C$5:$C$9,$B$5,Stammdaten!$D$5:$D$9,Feiertage!$C$1:$R$1,Jahresplan!AR$6:AR$10,"")*($B$5&lt;&gt;"alle"))*INDEX(Feiertage!$C$2:$R$20,MATCH($A50,Feiertage!$A$2:$A$20,0),0)),0)</f>
        <v/>
      </c>
      <c r="E50" s="36">
        <f>IF(AND($B$6="Mo bis Fr",WEEKDAY($A50,2)&gt;5),"",IF(IF($B$5="alle",COUNTA(Stammdaten!$A$5:$A$9),COUNTIF(Stammdaten!$C$5:$C$9,$B$5))=0,"",IF($B$5="alle",COUNTA(Stammdaten!$A$5:$A$9),COUNTIF(Stammdaten!$C$5:$C$9,$B$5))-C50-IF($B$6="alle Tage, auch Feiertage",0,D50)))</f>
        <v/>
      </c>
      <c r="F50" s="37">
        <f>IF(E50="","",IF(E50&lt;$B$4,"ja",""))</f>
        <v/>
      </c>
      <c r="G50" s="38">
        <f t="array" ref="G50">IFERROR(_xlfn.TEXTJOIN(", ",TRUE,IF((Jahresplan!AR$6:AR$10&lt;&gt;"")*(($B$5="alle")+(Stammdaten!$C$5:$C$9=$B$5)),Stammdaten!$A$5:$A$9&amp;" "&amp;Jahresplan!AR$6:AR$10,"")),IF(E50&gt;0,"Namen erst ab Excel 2019, Zahl links stimmt",""))</f>
        <v/>
      </c>
    </row>
    <row r="51">
      <c r="A51" s="32" t="n">
        <v>46430</v>
      </c>
      <c r="B51" s="33" t="inlineStr">
        <is>
          <t>Fr</t>
        </is>
      </c>
      <c r="C51" s="34">
        <f>IF($B$5="alle",COUNTIF(Jahresplan!AS$6:AS$10,"U")+COUNTIF(Jahresplan!AS$6:AS$10,"K")+COUNTIF(Jahresplan!AS$6:AS$10,"KK")+COUNTIF(Jahresplan!AS$6:AS$10,"F")+COUNTIF(Jahresplan!AS$6:AS$10,"S")+COUNTIF(Jahresplan!AS$6:AS$10,"UB")+COUNTIF(Jahresplan!AS$6:AS$10,"H")*0.5,SUMPRODUCT((Stammdaten!$C$5:$C$9=$B$5)*((Jahresplan!AS$6:AS$10="U")+(Jahresplan!AS$6:AS$10="K")+(Jahresplan!AS$6:AS$10="KK")+(Jahresplan!AS$6:AS$10="F")+(Jahresplan!AS$6:AS$10="S")+(Jahresplan!AS$6:AS$10="UB")))+SUMPRODUCT((Stammdaten!$C$5:$C$9=$B$5)*(Jahresplan!AS$6:AS$10="H"))*0.5)</f>
        <v/>
      </c>
      <c r="D51" s="35">
        <f>IFERROR(SUMPRODUCT((COUNTIFS(Stammdaten!$D$5:$D$9,Feiertage!$C$1:$R$1,Jahresplan!AS$6:AS$10,"")*($B$5="alle")+COUNTIFS(Stammdaten!$C$5:$C$9,$B$5,Stammdaten!$D$5:$D$9,Feiertage!$C$1:$R$1,Jahresplan!AS$6:AS$10,"")*($B$5&lt;&gt;"alle"))*INDEX(Feiertage!$C$2:$R$20,MATCH($A51,Feiertage!$A$2:$A$20,0),0)),0)</f>
        <v/>
      </c>
      <c r="E51" s="36">
        <f>IF(AND($B$6="Mo bis Fr",WEEKDAY($A51,2)&gt;5),"",IF(IF($B$5="alle",COUNTA(Stammdaten!$A$5:$A$9),COUNTIF(Stammdaten!$C$5:$C$9,$B$5))=0,"",IF($B$5="alle",COUNTA(Stammdaten!$A$5:$A$9),COUNTIF(Stammdaten!$C$5:$C$9,$B$5))-C51-IF($B$6="alle Tage, auch Feiertage",0,D51)))</f>
        <v/>
      </c>
      <c r="F51" s="37">
        <f>IF(E51="","",IF(E51&lt;$B$4,"ja",""))</f>
        <v/>
      </c>
      <c r="G51" s="38">
        <f t="array" ref="G51">IFERROR(_xlfn.TEXTJOIN(", ",TRUE,IF((Jahresplan!AS$6:AS$10&lt;&gt;"")*(($B$5="alle")+(Stammdaten!$C$5:$C$9=$B$5)),Stammdaten!$A$5:$A$9&amp;" "&amp;Jahresplan!AS$6:AS$10,"")),IF(E51&gt;0,"Namen erst ab Excel 2019, Zahl links stimmt",""))</f>
        <v/>
      </c>
    </row>
    <row r="52">
      <c r="A52" s="32" t="n">
        <v>46431</v>
      </c>
      <c r="B52" s="39" t="inlineStr">
        <is>
          <t>Sa</t>
        </is>
      </c>
      <c r="C52" s="34">
        <f>IF($B$5="alle",COUNTIF(Jahresplan!AT$6:AT$10,"U")+COUNTIF(Jahresplan!AT$6:AT$10,"K")+COUNTIF(Jahresplan!AT$6:AT$10,"KK")+COUNTIF(Jahresplan!AT$6:AT$10,"F")+COUNTIF(Jahresplan!AT$6:AT$10,"S")+COUNTIF(Jahresplan!AT$6:AT$10,"UB")+COUNTIF(Jahresplan!AT$6:AT$10,"H")*0.5,SUMPRODUCT((Stammdaten!$C$5:$C$9=$B$5)*((Jahresplan!AT$6:AT$10="U")+(Jahresplan!AT$6:AT$10="K")+(Jahresplan!AT$6:AT$10="KK")+(Jahresplan!AT$6:AT$10="F")+(Jahresplan!AT$6:AT$10="S")+(Jahresplan!AT$6:AT$10="UB")))+SUMPRODUCT((Stammdaten!$C$5:$C$9=$B$5)*(Jahresplan!AT$6:AT$10="H"))*0.5)</f>
        <v/>
      </c>
      <c r="D52" s="35">
        <f>IFERROR(SUMPRODUCT((COUNTIFS(Stammdaten!$D$5:$D$9,Feiertage!$C$1:$R$1,Jahresplan!AT$6:AT$10,"")*($B$5="alle")+COUNTIFS(Stammdaten!$C$5:$C$9,$B$5,Stammdaten!$D$5:$D$9,Feiertage!$C$1:$R$1,Jahresplan!AT$6:AT$10,"")*($B$5&lt;&gt;"alle"))*INDEX(Feiertage!$C$2:$R$20,MATCH($A52,Feiertage!$A$2:$A$20,0),0)),0)</f>
        <v/>
      </c>
      <c r="E52" s="36">
        <f>IF(AND($B$6="Mo bis Fr",WEEKDAY($A52,2)&gt;5),"",IF(IF($B$5="alle",COUNTA(Stammdaten!$A$5:$A$9),COUNTIF(Stammdaten!$C$5:$C$9,$B$5))=0,"",IF($B$5="alle",COUNTA(Stammdaten!$A$5:$A$9),COUNTIF(Stammdaten!$C$5:$C$9,$B$5))-C52-IF($B$6="alle Tage, auch Feiertage",0,D52)))</f>
        <v/>
      </c>
      <c r="F52" s="37">
        <f>IF(E52="","",IF(E52&lt;$B$4,"ja",""))</f>
        <v/>
      </c>
      <c r="G52" s="38">
        <f t="array" ref="G52">IFERROR(_xlfn.TEXTJOIN(", ",TRUE,IF((Jahresplan!AT$6:AT$10&lt;&gt;"")*(($B$5="alle")+(Stammdaten!$C$5:$C$9=$B$5)),Stammdaten!$A$5:$A$9&amp;" "&amp;Jahresplan!AT$6:AT$10,"")),IF(E52&gt;0,"Namen erst ab Excel 2019, Zahl links stimmt",""))</f>
        <v/>
      </c>
    </row>
    <row r="53">
      <c r="A53" s="32" t="n">
        <v>46432</v>
      </c>
      <c r="B53" s="39" t="inlineStr">
        <is>
          <t>So</t>
        </is>
      </c>
      <c r="C53" s="34">
        <f>IF($B$5="alle",COUNTIF(Jahresplan!AU$6:AU$10,"U")+COUNTIF(Jahresplan!AU$6:AU$10,"K")+COUNTIF(Jahresplan!AU$6:AU$10,"KK")+COUNTIF(Jahresplan!AU$6:AU$10,"F")+COUNTIF(Jahresplan!AU$6:AU$10,"S")+COUNTIF(Jahresplan!AU$6:AU$10,"UB")+COUNTIF(Jahresplan!AU$6:AU$10,"H")*0.5,SUMPRODUCT((Stammdaten!$C$5:$C$9=$B$5)*((Jahresplan!AU$6:AU$10="U")+(Jahresplan!AU$6:AU$10="K")+(Jahresplan!AU$6:AU$10="KK")+(Jahresplan!AU$6:AU$10="F")+(Jahresplan!AU$6:AU$10="S")+(Jahresplan!AU$6:AU$10="UB")))+SUMPRODUCT((Stammdaten!$C$5:$C$9=$B$5)*(Jahresplan!AU$6:AU$10="H"))*0.5)</f>
        <v/>
      </c>
      <c r="D53" s="35">
        <f>IFERROR(SUMPRODUCT((COUNTIFS(Stammdaten!$D$5:$D$9,Feiertage!$C$1:$R$1,Jahresplan!AU$6:AU$10,"")*($B$5="alle")+COUNTIFS(Stammdaten!$C$5:$C$9,$B$5,Stammdaten!$D$5:$D$9,Feiertage!$C$1:$R$1,Jahresplan!AU$6:AU$10,"")*($B$5&lt;&gt;"alle"))*INDEX(Feiertage!$C$2:$R$20,MATCH($A53,Feiertage!$A$2:$A$20,0),0)),0)</f>
        <v/>
      </c>
      <c r="E53" s="36">
        <f>IF(AND($B$6="Mo bis Fr",WEEKDAY($A53,2)&gt;5),"",IF(IF($B$5="alle",COUNTA(Stammdaten!$A$5:$A$9),COUNTIF(Stammdaten!$C$5:$C$9,$B$5))=0,"",IF($B$5="alle",COUNTA(Stammdaten!$A$5:$A$9),COUNTIF(Stammdaten!$C$5:$C$9,$B$5))-C53-IF($B$6="alle Tage, auch Feiertage",0,D53)))</f>
        <v/>
      </c>
      <c r="F53" s="37">
        <f>IF(E53="","",IF(E53&lt;$B$4,"ja",""))</f>
        <v/>
      </c>
      <c r="G53" s="38">
        <f t="array" ref="G53">IFERROR(_xlfn.TEXTJOIN(", ",TRUE,IF((Jahresplan!AU$6:AU$10&lt;&gt;"")*(($B$5="alle")+(Stammdaten!$C$5:$C$9=$B$5)),Stammdaten!$A$5:$A$9&amp;" "&amp;Jahresplan!AU$6:AU$10,"")),IF(E53&gt;0,"Namen erst ab Excel 2019, Zahl links stimmt",""))</f>
        <v/>
      </c>
    </row>
    <row r="54">
      <c r="A54" s="32" t="n">
        <v>46433</v>
      </c>
      <c r="B54" s="33" t="inlineStr">
        <is>
          <t>Mo</t>
        </is>
      </c>
      <c r="C54" s="34">
        <f>IF($B$5="alle",COUNTIF(Jahresplan!AV$6:AV$10,"U")+COUNTIF(Jahresplan!AV$6:AV$10,"K")+COUNTIF(Jahresplan!AV$6:AV$10,"KK")+COUNTIF(Jahresplan!AV$6:AV$10,"F")+COUNTIF(Jahresplan!AV$6:AV$10,"S")+COUNTIF(Jahresplan!AV$6:AV$10,"UB")+COUNTIF(Jahresplan!AV$6:AV$10,"H")*0.5,SUMPRODUCT((Stammdaten!$C$5:$C$9=$B$5)*((Jahresplan!AV$6:AV$10="U")+(Jahresplan!AV$6:AV$10="K")+(Jahresplan!AV$6:AV$10="KK")+(Jahresplan!AV$6:AV$10="F")+(Jahresplan!AV$6:AV$10="S")+(Jahresplan!AV$6:AV$10="UB")))+SUMPRODUCT((Stammdaten!$C$5:$C$9=$B$5)*(Jahresplan!AV$6:AV$10="H"))*0.5)</f>
        <v/>
      </c>
      <c r="D54" s="35">
        <f>IFERROR(SUMPRODUCT((COUNTIFS(Stammdaten!$D$5:$D$9,Feiertage!$C$1:$R$1,Jahresplan!AV$6:AV$10,"")*($B$5="alle")+COUNTIFS(Stammdaten!$C$5:$C$9,$B$5,Stammdaten!$D$5:$D$9,Feiertage!$C$1:$R$1,Jahresplan!AV$6:AV$10,"")*($B$5&lt;&gt;"alle"))*INDEX(Feiertage!$C$2:$R$20,MATCH($A54,Feiertage!$A$2:$A$20,0),0)),0)</f>
        <v/>
      </c>
      <c r="E54" s="36">
        <f>IF(AND($B$6="Mo bis Fr",WEEKDAY($A54,2)&gt;5),"",IF(IF($B$5="alle",COUNTA(Stammdaten!$A$5:$A$9),COUNTIF(Stammdaten!$C$5:$C$9,$B$5))=0,"",IF($B$5="alle",COUNTA(Stammdaten!$A$5:$A$9),COUNTIF(Stammdaten!$C$5:$C$9,$B$5))-C54-IF($B$6="alle Tage, auch Feiertage",0,D54)))</f>
        <v/>
      </c>
      <c r="F54" s="37">
        <f>IF(E54="","",IF(E54&lt;$B$4,"ja",""))</f>
        <v/>
      </c>
      <c r="G54" s="38">
        <f t="array" ref="G54">IFERROR(_xlfn.TEXTJOIN(", ",TRUE,IF((Jahresplan!AV$6:AV$10&lt;&gt;"")*(($B$5="alle")+(Stammdaten!$C$5:$C$9=$B$5)),Stammdaten!$A$5:$A$9&amp;" "&amp;Jahresplan!AV$6:AV$10,"")),IF(E54&gt;0,"Namen erst ab Excel 2019, Zahl links stimmt",""))</f>
        <v/>
      </c>
    </row>
    <row r="55">
      <c r="A55" s="32" t="n">
        <v>46434</v>
      </c>
      <c r="B55" s="33" t="inlineStr">
        <is>
          <t>Di</t>
        </is>
      </c>
      <c r="C55" s="34">
        <f>IF($B$5="alle",COUNTIF(Jahresplan!AW$6:AW$10,"U")+COUNTIF(Jahresplan!AW$6:AW$10,"K")+COUNTIF(Jahresplan!AW$6:AW$10,"KK")+COUNTIF(Jahresplan!AW$6:AW$10,"F")+COUNTIF(Jahresplan!AW$6:AW$10,"S")+COUNTIF(Jahresplan!AW$6:AW$10,"UB")+COUNTIF(Jahresplan!AW$6:AW$10,"H")*0.5,SUMPRODUCT((Stammdaten!$C$5:$C$9=$B$5)*((Jahresplan!AW$6:AW$10="U")+(Jahresplan!AW$6:AW$10="K")+(Jahresplan!AW$6:AW$10="KK")+(Jahresplan!AW$6:AW$10="F")+(Jahresplan!AW$6:AW$10="S")+(Jahresplan!AW$6:AW$10="UB")))+SUMPRODUCT((Stammdaten!$C$5:$C$9=$B$5)*(Jahresplan!AW$6:AW$10="H"))*0.5)</f>
        <v/>
      </c>
      <c r="D55" s="35">
        <f>IFERROR(SUMPRODUCT((COUNTIFS(Stammdaten!$D$5:$D$9,Feiertage!$C$1:$R$1,Jahresplan!AW$6:AW$10,"")*($B$5="alle")+COUNTIFS(Stammdaten!$C$5:$C$9,$B$5,Stammdaten!$D$5:$D$9,Feiertage!$C$1:$R$1,Jahresplan!AW$6:AW$10,"")*($B$5&lt;&gt;"alle"))*INDEX(Feiertage!$C$2:$R$20,MATCH($A55,Feiertage!$A$2:$A$20,0),0)),0)</f>
        <v/>
      </c>
      <c r="E55" s="36">
        <f>IF(AND($B$6="Mo bis Fr",WEEKDAY($A55,2)&gt;5),"",IF(IF($B$5="alle",COUNTA(Stammdaten!$A$5:$A$9),COUNTIF(Stammdaten!$C$5:$C$9,$B$5))=0,"",IF($B$5="alle",COUNTA(Stammdaten!$A$5:$A$9),COUNTIF(Stammdaten!$C$5:$C$9,$B$5))-C55-IF($B$6="alle Tage, auch Feiertage",0,D55)))</f>
        <v/>
      </c>
      <c r="F55" s="37">
        <f>IF(E55="","",IF(E55&lt;$B$4,"ja",""))</f>
        <v/>
      </c>
      <c r="G55" s="38">
        <f t="array" ref="G55">IFERROR(_xlfn.TEXTJOIN(", ",TRUE,IF((Jahresplan!AW$6:AW$10&lt;&gt;"")*(($B$5="alle")+(Stammdaten!$C$5:$C$9=$B$5)),Stammdaten!$A$5:$A$9&amp;" "&amp;Jahresplan!AW$6:AW$10,"")),IF(E55&gt;0,"Namen erst ab Excel 2019, Zahl links stimmt",""))</f>
        <v/>
      </c>
    </row>
    <row r="56">
      <c r="A56" s="32" t="n">
        <v>46435</v>
      </c>
      <c r="B56" s="33" t="inlineStr">
        <is>
          <t>Mi</t>
        </is>
      </c>
      <c r="C56" s="34">
        <f>IF($B$5="alle",COUNTIF(Jahresplan!AX$6:AX$10,"U")+COUNTIF(Jahresplan!AX$6:AX$10,"K")+COUNTIF(Jahresplan!AX$6:AX$10,"KK")+COUNTIF(Jahresplan!AX$6:AX$10,"F")+COUNTIF(Jahresplan!AX$6:AX$10,"S")+COUNTIF(Jahresplan!AX$6:AX$10,"UB")+COUNTIF(Jahresplan!AX$6:AX$10,"H")*0.5,SUMPRODUCT((Stammdaten!$C$5:$C$9=$B$5)*((Jahresplan!AX$6:AX$10="U")+(Jahresplan!AX$6:AX$10="K")+(Jahresplan!AX$6:AX$10="KK")+(Jahresplan!AX$6:AX$10="F")+(Jahresplan!AX$6:AX$10="S")+(Jahresplan!AX$6:AX$10="UB")))+SUMPRODUCT((Stammdaten!$C$5:$C$9=$B$5)*(Jahresplan!AX$6:AX$10="H"))*0.5)</f>
        <v/>
      </c>
      <c r="D56" s="35">
        <f>IFERROR(SUMPRODUCT((COUNTIFS(Stammdaten!$D$5:$D$9,Feiertage!$C$1:$R$1,Jahresplan!AX$6:AX$10,"")*($B$5="alle")+COUNTIFS(Stammdaten!$C$5:$C$9,$B$5,Stammdaten!$D$5:$D$9,Feiertage!$C$1:$R$1,Jahresplan!AX$6:AX$10,"")*($B$5&lt;&gt;"alle"))*INDEX(Feiertage!$C$2:$R$20,MATCH($A56,Feiertage!$A$2:$A$20,0),0)),0)</f>
        <v/>
      </c>
      <c r="E56" s="36">
        <f>IF(AND($B$6="Mo bis Fr",WEEKDAY($A56,2)&gt;5),"",IF(IF($B$5="alle",COUNTA(Stammdaten!$A$5:$A$9),COUNTIF(Stammdaten!$C$5:$C$9,$B$5))=0,"",IF($B$5="alle",COUNTA(Stammdaten!$A$5:$A$9),COUNTIF(Stammdaten!$C$5:$C$9,$B$5))-C56-IF($B$6="alle Tage, auch Feiertage",0,D56)))</f>
        <v/>
      </c>
      <c r="F56" s="37">
        <f>IF(E56="","",IF(E56&lt;$B$4,"ja",""))</f>
        <v/>
      </c>
      <c r="G56" s="38">
        <f t="array" ref="G56">IFERROR(_xlfn.TEXTJOIN(", ",TRUE,IF((Jahresplan!AX$6:AX$10&lt;&gt;"")*(($B$5="alle")+(Stammdaten!$C$5:$C$9=$B$5)),Stammdaten!$A$5:$A$9&amp;" "&amp;Jahresplan!AX$6:AX$10,"")),IF(E56&gt;0,"Namen erst ab Excel 2019, Zahl links stimmt",""))</f>
        <v/>
      </c>
    </row>
    <row r="57">
      <c r="A57" s="32" t="n">
        <v>46436</v>
      </c>
      <c r="B57" s="33" t="inlineStr">
        <is>
          <t>Do</t>
        </is>
      </c>
      <c r="C57" s="34">
        <f>IF($B$5="alle",COUNTIF(Jahresplan!AY$6:AY$10,"U")+COUNTIF(Jahresplan!AY$6:AY$10,"K")+COUNTIF(Jahresplan!AY$6:AY$10,"KK")+COUNTIF(Jahresplan!AY$6:AY$10,"F")+COUNTIF(Jahresplan!AY$6:AY$10,"S")+COUNTIF(Jahresplan!AY$6:AY$10,"UB")+COUNTIF(Jahresplan!AY$6:AY$10,"H")*0.5,SUMPRODUCT((Stammdaten!$C$5:$C$9=$B$5)*((Jahresplan!AY$6:AY$10="U")+(Jahresplan!AY$6:AY$10="K")+(Jahresplan!AY$6:AY$10="KK")+(Jahresplan!AY$6:AY$10="F")+(Jahresplan!AY$6:AY$10="S")+(Jahresplan!AY$6:AY$10="UB")))+SUMPRODUCT((Stammdaten!$C$5:$C$9=$B$5)*(Jahresplan!AY$6:AY$10="H"))*0.5)</f>
        <v/>
      </c>
      <c r="D57" s="35">
        <f>IFERROR(SUMPRODUCT((COUNTIFS(Stammdaten!$D$5:$D$9,Feiertage!$C$1:$R$1,Jahresplan!AY$6:AY$10,"")*($B$5="alle")+COUNTIFS(Stammdaten!$C$5:$C$9,$B$5,Stammdaten!$D$5:$D$9,Feiertage!$C$1:$R$1,Jahresplan!AY$6:AY$10,"")*($B$5&lt;&gt;"alle"))*INDEX(Feiertage!$C$2:$R$20,MATCH($A57,Feiertage!$A$2:$A$20,0),0)),0)</f>
        <v/>
      </c>
      <c r="E57" s="36">
        <f>IF(AND($B$6="Mo bis Fr",WEEKDAY($A57,2)&gt;5),"",IF(IF($B$5="alle",COUNTA(Stammdaten!$A$5:$A$9),COUNTIF(Stammdaten!$C$5:$C$9,$B$5))=0,"",IF($B$5="alle",COUNTA(Stammdaten!$A$5:$A$9),COUNTIF(Stammdaten!$C$5:$C$9,$B$5))-C57-IF($B$6="alle Tage, auch Feiertage",0,D57)))</f>
        <v/>
      </c>
      <c r="F57" s="37">
        <f>IF(E57="","",IF(E57&lt;$B$4,"ja",""))</f>
        <v/>
      </c>
      <c r="G57" s="38">
        <f t="array" ref="G57">IFERROR(_xlfn.TEXTJOIN(", ",TRUE,IF((Jahresplan!AY$6:AY$10&lt;&gt;"")*(($B$5="alle")+(Stammdaten!$C$5:$C$9=$B$5)),Stammdaten!$A$5:$A$9&amp;" "&amp;Jahresplan!AY$6:AY$10,"")),IF(E57&gt;0,"Namen erst ab Excel 2019, Zahl links stimmt",""))</f>
        <v/>
      </c>
    </row>
    <row r="58">
      <c r="A58" s="32" t="n">
        <v>46437</v>
      </c>
      <c r="B58" s="33" t="inlineStr">
        <is>
          <t>Fr</t>
        </is>
      </c>
      <c r="C58" s="34">
        <f>IF($B$5="alle",COUNTIF(Jahresplan!AZ$6:AZ$10,"U")+COUNTIF(Jahresplan!AZ$6:AZ$10,"K")+COUNTIF(Jahresplan!AZ$6:AZ$10,"KK")+COUNTIF(Jahresplan!AZ$6:AZ$10,"F")+COUNTIF(Jahresplan!AZ$6:AZ$10,"S")+COUNTIF(Jahresplan!AZ$6:AZ$10,"UB")+COUNTIF(Jahresplan!AZ$6:AZ$10,"H")*0.5,SUMPRODUCT((Stammdaten!$C$5:$C$9=$B$5)*((Jahresplan!AZ$6:AZ$10="U")+(Jahresplan!AZ$6:AZ$10="K")+(Jahresplan!AZ$6:AZ$10="KK")+(Jahresplan!AZ$6:AZ$10="F")+(Jahresplan!AZ$6:AZ$10="S")+(Jahresplan!AZ$6:AZ$10="UB")))+SUMPRODUCT((Stammdaten!$C$5:$C$9=$B$5)*(Jahresplan!AZ$6:AZ$10="H"))*0.5)</f>
        <v/>
      </c>
      <c r="D58" s="35">
        <f>IFERROR(SUMPRODUCT((COUNTIFS(Stammdaten!$D$5:$D$9,Feiertage!$C$1:$R$1,Jahresplan!AZ$6:AZ$10,"")*($B$5="alle")+COUNTIFS(Stammdaten!$C$5:$C$9,$B$5,Stammdaten!$D$5:$D$9,Feiertage!$C$1:$R$1,Jahresplan!AZ$6:AZ$10,"")*($B$5&lt;&gt;"alle"))*INDEX(Feiertage!$C$2:$R$20,MATCH($A58,Feiertage!$A$2:$A$20,0),0)),0)</f>
        <v/>
      </c>
      <c r="E58" s="36">
        <f>IF(AND($B$6="Mo bis Fr",WEEKDAY($A58,2)&gt;5),"",IF(IF($B$5="alle",COUNTA(Stammdaten!$A$5:$A$9),COUNTIF(Stammdaten!$C$5:$C$9,$B$5))=0,"",IF($B$5="alle",COUNTA(Stammdaten!$A$5:$A$9),COUNTIF(Stammdaten!$C$5:$C$9,$B$5))-C58-IF($B$6="alle Tage, auch Feiertage",0,D58)))</f>
        <v/>
      </c>
      <c r="F58" s="37">
        <f>IF(E58="","",IF(E58&lt;$B$4,"ja",""))</f>
        <v/>
      </c>
      <c r="G58" s="38">
        <f t="array" ref="G58">IFERROR(_xlfn.TEXTJOIN(", ",TRUE,IF((Jahresplan!AZ$6:AZ$10&lt;&gt;"")*(($B$5="alle")+(Stammdaten!$C$5:$C$9=$B$5)),Stammdaten!$A$5:$A$9&amp;" "&amp;Jahresplan!AZ$6:AZ$10,"")),IF(E58&gt;0,"Namen erst ab Excel 2019, Zahl links stimmt",""))</f>
        <v/>
      </c>
    </row>
    <row r="59">
      <c r="A59" s="32" t="n">
        <v>46438</v>
      </c>
      <c r="B59" s="39" t="inlineStr">
        <is>
          <t>Sa</t>
        </is>
      </c>
      <c r="C59" s="34">
        <f>IF($B$5="alle",COUNTIF(Jahresplan!BA$6:BA$10,"U")+COUNTIF(Jahresplan!BA$6:BA$10,"K")+COUNTIF(Jahresplan!BA$6:BA$10,"KK")+COUNTIF(Jahresplan!BA$6:BA$10,"F")+COUNTIF(Jahresplan!BA$6:BA$10,"S")+COUNTIF(Jahresplan!BA$6:BA$10,"UB")+COUNTIF(Jahresplan!BA$6:BA$10,"H")*0.5,SUMPRODUCT((Stammdaten!$C$5:$C$9=$B$5)*((Jahresplan!BA$6:BA$10="U")+(Jahresplan!BA$6:BA$10="K")+(Jahresplan!BA$6:BA$10="KK")+(Jahresplan!BA$6:BA$10="F")+(Jahresplan!BA$6:BA$10="S")+(Jahresplan!BA$6:BA$10="UB")))+SUMPRODUCT((Stammdaten!$C$5:$C$9=$B$5)*(Jahresplan!BA$6:BA$10="H"))*0.5)</f>
        <v/>
      </c>
      <c r="D59" s="35">
        <f>IFERROR(SUMPRODUCT((COUNTIFS(Stammdaten!$D$5:$D$9,Feiertage!$C$1:$R$1,Jahresplan!BA$6:BA$10,"")*($B$5="alle")+COUNTIFS(Stammdaten!$C$5:$C$9,$B$5,Stammdaten!$D$5:$D$9,Feiertage!$C$1:$R$1,Jahresplan!BA$6:BA$10,"")*($B$5&lt;&gt;"alle"))*INDEX(Feiertage!$C$2:$R$20,MATCH($A59,Feiertage!$A$2:$A$20,0),0)),0)</f>
        <v/>
      </c>
      <c r="E59" s="36">
        <f>IF(AND($B$6="Mo bis Fr",WEEKDAY($A59,2)&gt;5),"",IF(IF($B$5="alle",COUNTA(Stammdaten!$A$5:$A$9),COUNTIF(Stammdaten!$C$5:$C$9,$B$5))=0,"",IF($B$5="alle",COUNTA(Stammdaten!$A$5:$A$9),COUNTIF(Stammdaten!$C$5:$C$9,$B$5))-C59-IF($B$6="alle Tage, auch Feiertage",0,D59)))</f>
        <v/>
      </c>
      <c r="F59" s="37">
        <f>IF(E59="","",IF(E59&lt;$B$4,"ja",""))</f>
        <v/>
      </c>
      <c r="G59" s="38">
        <f t="array" ref="G59">IFERROR(_xlfn.TEXTJOIN(", ",TRUE,IF((Jahresplan!BA$6:BA$10&lt;&gt;"")*(($B$5="alle")+(Stammdaten!$C$5:$C$9=$B$5)),Stammdaten!$A$5:$A$9&amp;" "&amp;Jahresplan!BA$6:BA$10,"")),IF(E59&gt;0,"Namen erst ab Excel 2019, Zahl links stimmt",""))</f>
        <v/>
      </c>
    </row>
    <row r="60">
      <c r="A60" s="32" t="n">
        <v>46439</v>
      </c>
      <c r="B60" s="39" t="inlineStr">
        <is>
          <t>So</t>
        </is>
      </c>
      <c r="C60" s="34">
        <f>IF($B$5="alle",COUNTIF(Jahresplan!BB$6:BB$10,"U")+COUNTIF(Jahresplan!BB$6:BB$10,"K")+COUNTIF(Jahresplan!BB$6:BB$10,"KK")+COUNTIF(Jahresplan!BB$6:BB$10,"F")+COUNTIF(Jahresplan!BB$6:BB$10,"S")+COUNTIF(Jahresplan!BB$6:BB$10,"UB")+COUNTIF(Jahresplan!BB$6:BB$10,"H")*0.5,SUMPRODUCT((Stammdaten!$C$5:$C$9=$B$5)*((Jahresplan!BB$6:BB$10="U")+(Jahresplan!BB$6:BB$10="K")+(Jahresplan!BB$6:BB$10="KK")+(Jahresplan!BB$6:BB$10="F")+(Jahresplan!BB$6:BB$10="S")+(Jahresplan!BB$6:BB$10="UB")))+SUMPRODUCT((Stammdaten!$C$5:$C$9=$B$5)*(Jahresplan!BB$6:BB$10="H"))*0.5)</f>
        <v/>
      </c>
      <c r="D60" s="35">
        <f>IFERROR(SUMPRODUCT((COUNTIFS(Stammdaten!$D$5:$D$9,Feiertage!$C$1:$R$1,Jahresplan!BB$6:BB$10,"")*($B$5="alle")+COUNTIFS(Stammdaten!$C$5:$C$9,$B$5,Stammdaten!$D$5:$D$9,Feiertage!$C$1:$R$1,Jahresplan!BB$6:BB$10,"")*($B$5&lt;&gt;"alle"))*INDEX(Feiertage!$C$2:$R$20,MATCH($A60,Feiertage!$A$2:$A$20,0),0)),0)</f>
        <v/>
      </c>
      <c r="E60" s="36">
        <f>IF(AND($B$6="Mo bis Fr",WEEKDAY($A60,2)&gt;5),"",IF(IF($B$5="alle",COUNTA(Stammdaten!$A$5:$A$9),COUNTIF(Stammdaten!$C$5:$C$9,$B$5))=0,"",IF($B$5="alle",COUNTA(Stammdaten!$A$5:$A$9),COUNTIF(Stammdaten!$C$5:$C$9,$B$5))-C60-IF($B$6="alle Tage, auch Feiertage",0,D60)))</f>
        <v/>
      </c>
      <c r="F60" s="37">
        <f>IF(E60="","",IF(E60&lt;$B$4,"ja",""))</f>
        <v/>
      </c>
      <c r="G60" s="38">
        <f t="array" ref="G60">IFERROR(_xlfn.TEXTJOIN(", ",TRUE,IF((Jahresplan!BB$6:BB$10&lt;&gt;"")*(($B$5="alle")+(Stammdaten!$C$5:$C$9=$B$5)),Stammdaten!$A$5:$A$9&amp;" "&amp;Jahresplan!BB$6:BB$10,"")),IF(E60&gt;0,"Namen erst ab Excel 2019, Zahl links stimmt",""))</f>
        <v/>
      </c>
    </row>
    <row r="61">
      <c r="A61" s="32" t="n">
        <v>46440</v>
      </c>
      <c r="B61" s="33" t="inlineStr">
        <is>
          <t>Mo</t>
        </is>
      </c>
      <c r="C61" s="34">
        <f>IF($B$5="alle",COUNTIF(Jahresplan!BC$6:BC$10,"U")+COUNTIF(Jahresplan!BC$6:BC$10,"K")+COUNTIF(Jahresplan!BC$6:BC$10,"KK")+COUNTIF(Jahresplan!BC$6:BC$10,"F")+COUNTIF(Jahresplan!BC$6:BC$10,"S")+COUNTIF(Jahresplan!BC$6:BC$10,"UB")+COUNTIF(Jahresplan!BC$6:BC$10,"H")*0.5,SUMPRODUCT((Stammdaten!$C$5:$C$9=$B$5)*((Jahresplan!BC$6:BC$10="U")+(Jahresplan!BC$6:BC$10="K")+(Jahresplan!BC$6:BC$10="KK")+(Jahresplan!BC$6:BC$10="F")+(Jahresplan!BC$6:BC$10="S")+(Jahresplan!BC$6:BC$10="UB")))+SUMPRODUCT((Stammdaten!$C$5:$C$9=$B$5)*(Jahresplan!BC$6:BC$10="H"))*0.5)</f>
        <v/>
      </c>
      <c r="D61" s="35">
        <f>IFERROR(SUMPRODUCT((COUNTIFS(Stammdaten!$D$5:$D$9,Feiertage!$C$1:$R$1,Jahresplan!BC$6:BC$10,"")*($B$5="alle")+COUNTIFS(Stammdaten!$C$5:$C$9,$B$5,Stammdaten!$D$5:$D$9,Feiertage!$C$1:$R$1,Jahresplan!BC$6:BC$10,"")*($B$5&lt;&gt;"alle"))*INDEX(Feiertage!$C$2:$R$20,MATCH($A61,Feiertage!$A$2:$A$20,0),0)),0)</f>
        <v/>
      </c>
      <c r="E61" s="36">
        <f>IF(AND($B$6="Mo bis Fr",WEEKDAY($A61,2)&gt;5),"",IF(IF($B$5="alle",COUNTA(Stammdaten!$A$5:$A$9),COUNTIF(Stammdaten!$C$5:$C$9,$B$5))=0,"",IF($B$5="alle",COUNTA(Stammdaten!$A$5:$A$9),COUNTIF(Stammdaten!$C$5:$C$9,$B$5))-C61-IF($B$6="alle Tage, auch Feiertage",0,D61)))</f>
        <v/>
      </c>
      <c r="F61" s="37">
        <f>IF(E61="","",IF(E61&lt;$B$4,"ja",""))</f>
        <v/>
      </c>
      <c r="G61" s="38">
        <f t="array" ref="G61">IFERROR(_xlfn.TEXTJOIN(", ",TRUE,IF((Jahresplan!BC$6:BC$10&lt;&gt;"")*(($B$5="alle")+(Stammdaten!$C$5:$C$9=$B$5)),Stammdaten!$A$5:$A$9&amp;" "&amp;Jahresplan!BC$6:BC$10,"")),IF(E61&gt;0,"Namen erst ab Excel 2019, Zahl links stimmt",""))</f>
        <v/>
      </c>
    </row>
    <row r="62">
      <c r="A62" s="32" t="n">
        <v>46441</v>
      </c>
      <c r="B62" s="33" t="inlineStr">
        <is>
          <t>Di</t>
        </is>
      </c>
      <c r="C62" s="34">
        <f>IF($B$5="alle",COUNTIF(Jahresplan!BD$6:BD$10,"U")+COUNTIF(Jahresplan!BD$6:BD$10,"K")+COUNTIF(Jahresplan!BD$6:BD$10,"KK")+COUNTIF(Jahresplan!BD$6:BD$10,"F")+COUNTIF(Jahresplan!BD$6:BD$10,"S")+COUNTIF(Jahresplan!BD$6:BD$10,"UB")+COUNTIF(Jahresplan!BD$6:BD$10,"H")*0.5,SUMPRODUCT((Stammdaten!$C$5:$C$9=$B$5)*((Jahresplan!BD$6:BD$10="U")+(Jahresplan!BD$6:BD$10="K")+(Jahresplan!BD$6:BD$10="KK")+(Jahresplan!BD$6:BD$10="F")+(Jahresplan!BD$6:BD$10="S")+(Jahresplan!BD$6:BD$10="UB")))+SUMPRODUCT((Stammdaten!$C$5:$C$9=$B$5)*(Jahresplan!BD$6:BD$10="H"))*0.5)</f>
        <v/>
      </c>
      <c r="D62" s="35">
        <f>IFERROR(SUMPRODUCT((COUNTIFS(Stammdaten!$D$5:$D$9,Feiertage!$C$1:$R$1,Jahresplan!BD$6:BD$10,"")*($B$5="alle")+COUNTIFS(Stammdaten!$C$5:$C$9,$B$5,Stammdaten!$D$5:$D$9,Feiertage!$C$1:$R$1,Jahresplan!BD$6:BD$10,"")*($B$5&lt;&gt;"alle"))*INDEX(Feiertage!$C$2:$R$20,MATCH($A62,Feiertage!$A$2:$A$20,0),0)),0)</f>
        <v/>
      </c>
      <c r="E62" s="36">
        <f>IF(AND($B$6="Mo bis Fr",WEEKDAY($A62,2)&gt;5),"",IF(IF($B$5="alle",COUNTA(Stammdaten!$A$5:$A$9),COUNTIF(Stammdaten!$C$5:$C$9,$B$5))=0,"",IF($B$5="alle",COUNTA(Stammdaten!$A$5:$A$9),COUNTIF(Stammdaten!$C$5:$C$9,$B$5))-C62-IF($B$6="alle Tage, auch Feiertage",0,D62)))</f>
        <v/>
      </c>
      <c r="F62" s="37">
        <f>IF(E62="","",IF(E62&lt;$B$4,"ja",""))</f>
        <v/>
      </c>
      <c r="G62" s="38">
        <f t="array" ref="G62">IFERROR(_xlfn.TEXTJOIN(", ",TRUE,IF((Jahresplan!BD$6:BD$10&lt;&gt;"")*(($B$5="alle")+(Stammdaten!$C$5:$C$9=$B$5)),Stammdaten!$A$5:$A$9&amp;" "&amp;Jahresplan!BD$6:BD$10,"")),IF(E62&gt;0,"Namen erst ab Excel 2019, Zahl links stimmt",""))</f>
        <v/>
      </c>
    </row>
    <row r="63">
      <c r="A63" s="32" t="n">
        <v>46442</v>
      </c>
      <c r="B63" s="33" t="inlineStr">
        <is>
          <t>Mi</t>
        </is>
      </c>
      <c r="C63" s="34">
        <f>IF($B$5="alle",COUNTIF(Jahresplan!BE$6:BE$10,"U")+COUNTIF(Jahresplan!BE$6:BE$10,"K")+COUNTIF(Jahresplan!BE$6:BE$10,"KK")+COUNTIF(Jahresplan!BE$6:BE$10,"F")+COUNTIF(Jahresplan!BE$6:BE$10,"S")+COUNTIF(Jahresplan!BE$6:BE$10,"UB")+COUNTIF(Jahresplan!BE$6:BE$10,"H")*0.5,SUMPRODUCT((Stammdaten!$C$5:$C$9=$B$5)*((Jahresplan!BE$6:BE$10="U")+(Jahresplan!BE$6:BE$10="K")+(Jahresplan!BE$6:BE$10="KK")+(Jahresplan!BE$6:BE$10="F")+(Jahresplan!BE$6:BE$10="S")+(Jahresplan!BE$6:BE$10="UB")))+SUMPRODUCT((Stammdaten!$C$5:$C$9=$B$5)*(Jahresplan!BE$6:BE$10="H"))*0.5)</f>
        <v/>
      </c>
      <c r="D63" s="35">
        <f>IFERROR(SUMPRODUCT((COUNTIFS(Stammdaten!$D$5:$D$9,Feiertage!$C$1:$R$1,Jahresplan!BE$6:BE$10,"")*($B$5="alle")+COUNTIFS(Stammdaten!$C$5:$C$9,$B$5,Stammdaten!$D$5:$D$9,Feiertage!$C$1:$R$1,Jahresplan!BE$6:BE$10,"")*($B$5&lt;&gt;"alle"))*INDEX(Feiertage!$C$2:$R$20,MATCH($A63,Feiertage!$A$2:$A$20,0),0)),0)</f>
        <v/>
      </c>
      <c r="E63" s="36">
        <f>IF(AND($B$6="Mo bis Fr",WEEKDAY($A63,2)&gt;5),"",IF(IF($B$5="alle",COUNTA(Stammdaten!$A$5:$A$9),COUNTIF(Stammdaten!$C$5:$C$9,$B$5))=0,"",IF($B$5="alle",COUNTA(Stammdaten!$A$5:$A$9),COUNTIF(Stammdaten!$C$5:$C$9,$B$5))-C63-IF($B$6="alle Tage, auch Feiertage",0,D63)))</f>
        <v/>
      </c>
      <c r="F63" s="37">
        <f>IF(E63="","",IF(E63&lt;$B$4,"ja",""))</f>
        <v/>
      </c>
      <c r="G63" s="38">
        <f t="array" ref="G63">IFERROR(_xlfn.TEXTJOIN(", ",TRUE,IF((Jahresplan!BE$6:BE$10&lt;&gt;"")*(($B$5="alle")+(Stammdaten!$C$5:$C$9=$B$5)),Stammdaten!$A$5:$A$9&amp;" "&amp;Jahresplan!BE$6:BE$10,"")),IF(E63&gt;0,"Namen erst ab Excel 2019, Zahl links stimmt",""))</f>
        <v/>
      </c>
    </row>
    <row r="64">
      <c r="A64" s="32" t="n">
        <v>46443</v>
      </c>
      <c r="B64" s="33" t="inlineStr">
        <is>
          <t>Do</t>
        </is>
      </c>
      <c r="C64" s="34">
        <f>IF($B$5="alle",COUNTIF(Jahresplan!BF$6:BF$10,"U")+COUNTIF(Jahresplan!BF$6:BF$10,"K")+COUNTIF(Jahresplan!BF$6:BF$10,"KK")+COUNTIF(Jahresplan!BF$6:BF$10,"F")+COUNTIF(Jahresplan!BF$6:BF$10,"S")+COUNTIF(Jahresplan!BF$6:BF$10,"UB")+COUNTIF(Jahresplan!BF$6:BF$10,"H")*0.5,SUMPRODUCT((Stammdaten!$C$5:$C$9=$B$5)*((Jahresplan!BF$6:BF$10="U")+(Jahresplan!BF$6:BF$10="K")+(Jahresplan!BF$6:BF$10="KK")+(Jahresplan!BF$6:BF$10="F")+(Jahresplan!BF$6:BF$10="S")+(Jahresplan!BF$6:BF$10="UB")))+SUMPRODUCT((Stammdaten!$C$5:$C$9=$B$5)*(Jahresplan!BF$6:BF$10="H"))*0.5)</f>
        <v/>
      </c>
      <c r="D64" s="35">
        <f>IFERROR(SUMPRODUCT((COUNTIFS(Stammdaten!$D$5:$D$9,Feiertage!$C$1:$R$1,Jahresplan!BF$6:BF$10,"")*($B$5="alle")+COUNTIFS(Stammdaten!$C$5:$C$9,$B$5,Stammdaten!$D$5:$D$9,Feiertage!$C$1:$R$1,Jahresplan!BF$6:BF$10,"")*($B$5&lt;&gt;"alle"))*INDEX(Feiertage!$C$2:$R$20,MATCH($A64,Feiertage!$A$2:$A$20,0),0)),0)</f>
        <v/>
      </c>
      <c r="E64" s="36">
        <f>IF(AND($B$6="Mo bis Fr",WEEKDAY($A64,2)&gt;5),"",IF(IF($B$5="alle",COUNTA(Stammdaten!$A$5:$A$9),COUNTIF(Stammdaten!$C$5:$C$9,$B$5))=0,"",IF($B$5="alle",COUNTA(Stammdaten!$A$5:$A$9),COUNTIF(Stammdaten!$C$5:$C$9,$B$5))-C64-IF($B$6="alle Tage, auch Feiertage",0,D64)))</f>
        <v/>
      </c>
      <c r="F64" s="37">
        <f>IF(E64="","",IF(E64&lt;$B$4,"ja",""))</f>
        <v/>
      </c>
      <c r="G64" s="38">
        <f t="array" ref="G64">IFERROR(_xlfn.TEXTJOIN(", ",TRUE,IF((Jahresplan!BF$6:BF$10&lt;&gt;"")*(($B$5="alle")+(Stammdaten!$C$5:$C$9=$B$5)),Stammdaten!$A$5:$A$9&amp;" "&amp;Jahresplan!BF$6:BF$10,"")),IF(E64&gt;0,"Namen erst ab Excel 2019, Zahl links stimmt",""))</f>
        <v/>
      </c>
    </row>
    <row r="65">
      <c r="A65" s="32" t="n">
        <v>46444</v>
      </c>
      <c r="B65" s="33" t="inlineStr">
        <is>
          <t>Fr</t>
        </is>
      </c>
      <c r="C65" s="34">
        <f>IF($B$5="alle",COUNTIF(Jahresplan!BG$6:BG$10,"U")+COUNTIF(Jahresplan!BG$6:BG$10,"K")+COUNTIF(Jahresplan!BG$6:BG$10,"KK")+COUNTIF(Jahresplan!BG$6:BG$10,"F")+COUNTIF(Jahresplan!BG$6:BG$10,"S")+COUNTIF(Jahresplan!BG$6:BG$10,"UB")+COUNTIF(Jahresplan!BG$6:BG$10,"H")*0.5,SUMPRODUCT((Stammdaten!$C$5:$C$9=$B$5)*((Jahresplan!BG$6:BG$10="U")+(Jahresplan!BG$6:BG$10="K")+(Jahresplan!BG$6:BG$10="KK")+(Jahresplan!BG$6:BG$10="F")+(Jahresplan!BG$6:BG$10="S")+(Jahresplan!BG$6:BG$10="UB")))+SUMPRODUCT((Stammdaten!$C$5:$C$9=$B$5)*(Jahresplan!BG$6:BG$10="H"))*0.5)</f>
        <v/>
      </c>
      <c r="D65" s="35">
        <f>IFERROR(SUMPRODUCT((COUNTIFS(Stammdaten!$D$5:$D$9,Feiertage!$C$1:$R$1,Jahresplan!BG$6:BG$10,"")*($B$5="alle")+COUNTIFS(Stammdaten!$C$5:$C$9,$B$5,Stammdaten!$D$5:$D$9,Feiertage!$C$1:$R$1,Jahresplan!BG$6:BG$10,"")*($B$5&lt;&gt;"alle"))*INDEX(Feiertage!$C$2:$R$20,MATCH($A65,Feiertage!$A$2:$A$20,0),0)),0)</f>
        <v/>
      </c>
      <c r="E65" s="36">
        <f>IF(AND($B$6="Mo bis Fr",WEEKDAY($A65,2)&gt;5),"",IF(IF($B$5="alle",COUNTA(Stammdaten!$A$5:$A$9),COUNTIF(Stammdaten!$C$5:$C$9,$B$5))=0,"",IF($B$5="alle",COUNTA(Stammdaten!$A$5:$A$9),COUNTIF(Stammdaten!$C$5:$C$9,$B$5))-C65-IF($B$6="alle Tage, auch Feiertage",0,D65)))</f>
        <v/>
      </c>
      <c r="F65" s="37">
        <f>IF(E65="","",IF(E65&lt;$B$4,"ja",""))</f>
        <v/>
      </c>
      <c r="G65" s="38">
        <f t="array" ref="G65">IFERROR(_xlfn.TEXTJOIN(", ",TRUE,IF((Jahresplan!BG$6:BG$10&lt;&gt;"")*(($B$5="alle")+(Stammdaten!$C$5:$C$9=$B$5)),Stammdaten!$A$5:$A$9&amp;" "&amp;Jahresplan!BG$6:BG$10,"")),IF(E65&gt;0,"Namen erst ab Excel 2019, Zahl links stimmt",""))</f>
        <v/>
      </c>
    </row>
    <row r="66">
      <c r="A66" s="32" t="n">
        <v>46445</v>
      </c>
      <c r="B66" s="39" t="inlineStr">
        <is>
          <t>Sa</t>
        </is>
      </c>
      <c r="C66" s="34">
        <f>IF($B$5="alle",COUNTIF(Jahresplan!BH$6:BH$10,"U")+COUNTIF(Jahresplan!BH$6:BH$10,"K")+COUNTIF(Jahresplan!BH$6:BH$10,"KK")+COUNTIF(Jahresplan!BH$6:BH$10,"F")+COUNTIF(Jahresplan!BH$6:BH$10,"S")+COUNTIF(Jahresplan!BH$6:BH$10,"UB")+COUNTIF(Jahresplan!BH$6:BH$10,"H")*0.5,SUMPRODUCT((Stammdaten!$C$5:$C$9=$B$5)*((Jahresplan!BH$6:BH$10="U")+(Jahresplan!BH$6:BH$10="K")+(Jahresplan!BH$6:BH$10="KK")+(Jahresplan!BH$6:BH$10="F")+(Jahresplan!BH$6:BH$10="S")+(Jahresplan!BH$6:BH$10="UB")))+SUMPRODUCT((Stammdaten!$C$5:$C$9=$B$5)*(Jahresplan!BH$6:BH$10="H"))*0.5)</f>
        <v/>
      </c>
      <c r="D66" s="35">
        <f>IFERROR(SUMPRODUCT((COUNTIFS(Stammdaten!$D$5:$D$9,Feiertage!$C$1:$R$1,Jahresplan!BH$6:BH$10,"")*($B$5="alle")+COUNTIFS(Stammdaten!$C$5:$C$9,$B$5,Stammdaten!$D$5:$D$9,Feiertage!$C$1:$R$1,Jahresplan!BH$6:BH$10,"")*($B$5&lt;&gt;"alle"))*INDEX(Feiertage!$C$2:$R$20,MATCH($A66,Feiertage!$A$2:$A$20,0),0)),0)</f>
        <v/>
      </c>
      <c r="E66" s="36">
        <f>IF(AND($B$6="Mo bis Fr",WEEKDAY($A66,2)&gt;5),"",IF(IF($B$5="alle",COUNTA(Stammdaten!$A$5:$A$9),COUNTIF(Stammdaten!$C$5:$C$9,$B$5))=0,"",IF($B$5="alle",COUNTA(Stammdaten!$A$5:$A$9),COUNTIF(Stammdaten!$C$5:$C$9,$B$5))-C66-IF($B$6="alle Tage, auch Feiertage",0,D66)))</f>
        <v/>
      </c>
      <c r="F66" s="37">
        <f>IF(E66="","",IF(E66&lt;$B$4,"ja",""))</f>
        <v/>
      </c>
      <c r="G66" s="38">
        <f t="array" ref="G66">IFERROR(_xlfn.TEXTJOIN(", ",TRUE,IF((Jahresplan!BH$6:BH$10&lt;&gt;"")*(($B$5="alle")+(Stammdaten!$C$5:$C$9=$B$5)),Stammdaten!$A$5:$A$9&amp;" "&amp;Jahresplan!BH$6:BH$10,"")),IF(E66&gt;0,"Namen erst ab Excel 2019, Zahl links stimmt",""))</f>
        <v/>
      </c>
    </row>
    <row r="67">
      <c r="A67" s="32" t="n">
        <v>46446</v>
      </c>
      <c r="B67" s="39" t="inlineStr">
        <is>
          <t>So</t>
        </is>
      </c>
      <c r="C67" s="34">
        <f>IF($B$5="alle",COUNTIF(Jahresplan!BI$6:BI$10,"U")+COUNTIF(Jahresplan!BI$6:BI$10,"K")+COUNTIF(Jahresplan!BI$6:BI$10,"KK")+COUNTIF(Jahresplan!BI$6:BI$10,"F")+COUNTIF(Jahresplan!BI$6:BI$10,"S")+COUNTIF(Jahresplan!BI$6:BI$10,"UB")+COUNTIF(Jahresplan!BI$6:BI$10,"H")*0.5,SUMPRODUCT((Stammdaten!$C$5:$C$9=$B$5)*((Jahresplan!BI$6:BI$10="U")+(Jahresplan!BI$6:BI$10="K")+(Jahresplan!BI$6:BI$10="KK")+(Jahresplan!BI$6:BI$10="F")+(Jahresplan!BI$6:BI$10="S")+(Jahresplan!BI$6:BI$10="UB")))+SUMPRODUCT((Stammdaten!$C$5:$C$9=$B$5)*(Jahresplan!BI$6:BI$10="H"))*0.5)</f>
        <v/>
      </c>
      <c r="D67" s="35">
        <f>IFERROR(SUMPRODUCT((COUNTIFS(Stammdaten!$D$5:$D$9,Feiertage!$C$1:$R$1,Jahresplan!BI$6:BI$10,"")*($B$5="alle")+COUNTIFS(Stammdaten!$C$5:$C$9,$B$5,Stammdaten!$D$5:$D$9,Feiertage!$C$1:$R$1,Jahresplan!BI$6:BI$10,"")*($B$5&lt;&gt;"alle"))*INDEX(Feiertage!$C$2:$R$20,MATCH($A67,Feiertage!$A$2:$A$20,0),0)),0)</f>
        <v/>
      </c>
      <c r="E67" s="36">
        <f>IF(AND($B$6="Mo bis Fr",WEEKDAY($A67,2)&gt;5),"",IF(IF($B$5="alle",COUNTA(Stammdaten!$A$5:$A$9),COUNTIF(Stammdaten!$C$5:$C$9,$B$5))=0,"",IF($B$5="alle",COUNTA(Stammdaten!$A$5:$A$9),COUNTIF(Stammdaten!$C$5:$C$9,$B$5))-C67-IF($B$6="alle Tage, auch Feiertage",0,D67)))</f>
        <v/>
      </c>
      <c r="F67" s="37">
        <f>IF(E67="","",IF(E67&lt;$B$4,"ja",""))</f>
        <v/>
      </c>
      <c r="G67" s="38">
        <f t="array" ref="G67">IFERROR(_xlfn.TEXTJOIN(", ",TRUE,IF((Jahresplan!BI$6:BI$10&lt;&gt;"")*(($B$5="alle")+(Stammdaten!$C$5:$C$9=$B$5)),Stammdaten!$A$5:$A$9&amp;" "&amp;Jahresplan!BI$6:BI$10,"")),IF(E67&gt;0,"Namen erst ab Excel 2019, Zahl links stimmt",""))</f>
        <v/>
      </c>
    </row>
    <row r="68">
      <c r="A68" s="32" t="n">
        <v>46447</v>
      </c>
      <c r="B68" s="33" t="inlineStr">
        <is>
          <t>Mo</t>
        </is>
      </c>
      <c r="C68" s="34">
        <f>IF($B$5="alle",COUNTIF(Jahresplan!BJ$6:BJ$10,"U")+COUNTIF(Jahresplan!BJ$6:BJ$10,"K")+COUNTIF(Jahresplan!BJ$6:BJ$10,"KK")+COUNTIF(Jahresplan!BJ$6:BJ$10,"F")+COUNTIF(Jahresplan!BJ$6:BJ$10,"S")+COUNTIF(Jahresplan!BJ$6:BJ$10,"UB")+COUNTIF(Jahresplan!BJ$6:BJ$10,"H")*0.5,SUMPRODUCT((Stammdaten!$C$5:$C$9=$B$5)*((Jahresplan!BJ$6:BJ$10="U")+(Jahresplan!BJ$6:BJ$10="K")+(Jahresplan!BJ$6:BJ$10="KK")+(Jahresplan!BJ$6:BJ$10="F")+(Jahresplan!BJ$6:BJ$10="S")+(Jahresplan!BJ$6:BJ$10="UB")))+SUMPRODUCT((Stammdaten!$C$5:$C$9=$B$5)*(Jahresplan!BJ$6:BJ$10="H"))*0.5)</f>
        <v/>
      </c>
      <c r="D68" s="35">
        <f>IFERROR(SUMPRODUCT((COUNTIFS(Stammdaten!$D$5:$D$9,Feiertage!$C$1:$R$1,Jahresplan!BJ$6:BJ$10,"")*($B$5="alle")+COUNTIFS(Stammdaten!$C$5:$C$9,$B$5,Stammdaten!$D$5:$D$9,Feiertage!$C$1:$R$1,Jahresplan!BJ$6:BJ$10,"")*($B$5&lt;&gt;"alle"))*INDEX(Feiertage!$C$2:$R$20,MATCH($A68,Feiertage!$A$2:$A$20,0),0)),0)</f>
        <v/>
      </c>
      <c r="E68" s="36">
        <f>IF(AND($B$6="Mo bis Fr",WEEKDAY($A68,2)&gt;5),"",IF(IF($B$5="alle",COUNTA(Stammdaten!$A$5:$A$9),COUNTIF(Stammdaten!$C$5:$C$9,$B$5))=0,"",IF($B$5="alle",COUNTA(Stammdaten!$A$5:$A$9),COUNTIF(Stammdaten!$C$5:$C$9,$B$5))-C68-IF($B$6="alle Tage, auch Feiertage",0,D68)))</f>
        <v/>
      </c>
      <c r="F68" s="37">
        <f>IF(E68="","",IF(E68&lt;$B$4,"ja",""))</f>
        <v/>
      </c>
      <c r="G68" s="38">
        <f t="array" ref="G68">IFERROR(_xlfn.TEXTJOIN(", ",TRUE,IF((Jahresplan!BJ$6:BJ$10&lt;&gt;"")*(($B$5="alle")+(Stammdaten!$C$5:$C$9=$B$5)),Stammdaten!$A$5:$A$9&amp;" "&amp;Jahresplan!BJ$6:BJ$10,"")),IF(E68&gt;0,"Namen erst ab Excel 2019, Zahl links stimmt",""))</f>
        <v/>
      </c>
    </row>
    <row r="69">
      <c r="A69" s="32" t="n">
        <v>46448</v>
      </c>
      <c r="B69" s="33" t="inlineStr">
        <is>
          <t>Di</t>
        </is>
      </c>
      <c r="C69" s="34">
        <f>IF($B$5="alle",COUNTIF(Jahresplan!BK$6:BK$10,"U")+COUNTIF(Jahresplan!BK$6:BK$10,"K")+COUNTIF(Jahresplan!BK$6:BK$10,"KK")+COUNTIF(Jahresplan!BK$6:BK$10,"F")+COUNTIF(Jahresplan!BK$6:BK$10,"S")+COUNTIF(Jahresplan!BK$6:BK$10,"UB")+COUNTIF(Jahresplan!BK$6:BK$10,"H")*0.5,SUMPRODUCT((Stammdaten!$C$5:$C$9=$B$5)*((Jahresplan!BK$6:BK$10="U")+(Jahresplan!BK$6:BK$10="K")+(Jahresplan!BK$6:BK$10="KK")+(Jahresplan!BK$6:BK$10="F")+(Jahresplan!BK$6:BK$10="S")+(Jahresplan!BK$6:BK$10="UB")))+SUMPRODUCT((Stammdaten!$C$5:$C$9=$B$5)*(Jahresplan!BK$6:BK$10="H"))*0.5)</f>
        <v/>
      </c>
      <c r="D69" s="35">
        <f>IFERROR(SUMPRODUCT((COUNTIFS(Stammdaten!$D$5:$D$9,Feiertage!$C$1:$R$1,Jahresplan!BK$6:BK$10,"")*($B$5="alle")+COUNTIFS(Stammdaten!$C$5:$C$9,$B$5,Stammdaten!$D$5:$D$9,Feiertage!$C$1:$R$1,Jahresplan!BK$6:BK$10,"")*($B$5&lt;&gt;"alle"))*INDEX(Feiertage!$C$2:$R$20,MATCH($A69,Feiertage!$A$2:$A$20,0),0)),0)</f>
        <v/>
      </c>
      <c r="E69" s="36">
        <f>IF(AND($B$6="Mo bis Fr",WEEKDAY($A69,2)&gt;5),"",IF(IF($B$5="alle",COUNTA(Stammdaten!$A$5:$A$9),COUNTIF(Stammdaten!$C$5:$C$9,$B$5))=0,"",IF($B$5="alle",COUNTA(Stammdaten!$A$5:$A$9),COUNTIF(Stammdaten!$C$5:$C$9,$B$5))-C69-IF($B$6="alle Tage, auch Feiertage",0,D69)))</f>
        <v/>
      </c>
      <c r="F69" s="37">
        <f>IF(E69="","",IF(E69&lt;$B$4,"ja",""))</f>
        <v/>
      </c>
      <c r="G69" s="38">
        <f t="array" ref="G69">IFERROR(_xlfn.TEXTJOIN(", ",TRUE,IF((Jahresplan!BK$6:BK$10&lt;&gt;"")*(($B$5="alle")+(Stammdaten!$C$5:$C$9=$B$5)),Stammdaten!$A$5:$A$9&amp;" "&amp;Jahresplan!BK$6:BK$10,"")),IF(E69&gt;0,"Namen erst ab Excel 2019, Zahl links stimmt",""))</f>
        <v/>
      </c>
    </row>
    <row r="70">
      <c r="A70" s="32" t="n">
        <v>46449</v>
      </c>
      <c r="B70" s="33" t="inlineStr">
        <is>
          <t>Mi</t>
        </is>
      </c>
      <c r="C70" s="34">
        <f>IF($B$5="alle",COUNTIF(Jahresplan!BL$6:BL$10,"U")+COUNTIF(Jahresplan!BL$6:BL$10,"K")+COUNTIF(Jahresplan!BL$6:BL$10,"KK")+COUNTIF(Jahresplan!BL$6:BL$10,"F")+COUNTIF(Jahresplan!BL$6:BL$10,"S")+COUNTIF(Jahresplan!BL$6:BL$10,"UB")+COUNTIF(Jahresplan!BL$6:BL$10,"H")*0.5,SUMPRODUCT((Stammdaten!$C$5:$C$9=$B$5)*((Jahresplan!BL$6:BL$10="U")+(Jahresplan!BL$6:BL$10="K")+(Jahresplan!BL$6:BL$10="KK")+(Jahresplan!BL$6:BL$10="F")+(Jahresplan!BL$6:BL$10="S")+(Jahresplan!BL$6:BL$10="UB")))+SUMPRODUCT((Stammdaten!$C$5:$C$9=$B$5)*(Jahresplan!BL$6:BL$10="H"))*0.5)</f>
        <v/>
      </c>
      <c r="D70" s="35">
        <f>IFERROR(SUMPRODUCT((COUNTIFS(Stammdaten!$D$5:$D$9,Feiertage!$C$1:$R$1,Jahresplan!BL$6:BL$10,"")*($B$5="alle")+COUNTIFS(Stammdaten!$C$5:$C$9,$B$5,Stammdaten!$D$5:$D$9,Feiertage!$C$1:$R$1,Jahresplan!BL$6:BL$10,"")*($B$5&lt;&gt;"alle"))*INDEX(Feiertage!$C$2:$R$20,MATCH($A70,Feiertage!$A$2:$A$20,0),0)),0)</f>
        <v/>
      </c>
      <c r="E70" s="36">
        <f>IF(AND($B$6="Mo bis Fr",WEEKDAY($A70,2)&gt;5),"",IF(IF($B$5="alle",COUNTA(Stammdaten!$A$5:$A$9),COUNTIF(Stammdaten!$C$5:$C$9,$B$5))=0,"",IF($B$5="alle",COUNTA(Stammdaten!$A$5:$A$9),COUNTIF(Stammdaten!$C$5:$C$9,$B$5))-C70-IF($B$6="alle Tage, auch Feiertage",0,D70)))</f>
        <v/>
      </c>
      <c r="F70" s="37">
        <f>IF(E70="","",IF(E70&lt;$B$4,"ja",""))</f>
        <v/>
      </c>
      <c r="G70" s="38">
        <f t="array" ref="G70">IFERROR(_xlfn.TEXTJOIN(", ",TRUE,IF((Jahresplan!BL$6:BL$10&lt;&gt;"")*(($B$5="alle")+(Stammdaten!$C$5:$C$9=$B$5)),Stammdaten!$A$5:$A$9&amp;" "&amp;Jahresplan!BL$6:BL$10,"")),IF(E70&gt;0,"Namen erst ab Excel 2019, Zahl links stimmt",""))</f>
        <v/>
      </c>
    </row>
    <row r="71">
      <c r="A71" s="32" t="n">
        <v>46450</v>
      </c>
      <c r="B71" s="33" t="inlineStr">
        <is>
          <t>Do</t>
        </is>
      </c>
      <c r="C71" s="34">
        <f>IF($B$5="alle",COUNTIF(Jahresplan!BM$6:BM$10,"U")+COUNTIF(Jahresplan!BM$6:BM$10,"K")+COUNTIF(Jahresplan!BM$6:BM$10,"KK")+COUNTIF(Jahresplan!BM$6:BM$10,"F")+COUNTIF(Jahresplan!BM$6:BM$10,"S")+COUNTIF(Jahresplan!BM$6:BM$10,"UB")+COUNTIF(Jahresplan!BM$6:BM$10,"H")*0.5,SUMPRODUCT((Stammdaten!$C$5:$C$9=$B$5)*((Jahresplan!BM$6:BM$10="U")+(Jahresplan!BM$6:BM$10="K")+(Jahresplan!BM$6:BM$10="KK")+(Jahresplan!BM$6:BM$10="F")+(Jahresplan!BM$6:BM$10="S")+(Jahresplan!BM$6:BM$10="UB")))+SUMPRODUCT((Stammdaten!$C$5:$C$9=$B$5)*(Jahresplan!BM$6:BM$10="H"))*0.5)</f>
        <v/>
      </c>
      <c r="D71" s="35">
        <f>IFERROR(SUMPRODUCT((COUNTIFS(Stammdaten!$D$5:$D$9,Feiertage!$C$1:$R$1,Jahresplan!BM$6:BM$10,"")*($B$5="alle")+COUNTIFS(Stammdaten!$C$5:$C$9,$B$5,Stammdaten!$D$5:$D$9,Feiertage!$C$1:$R$1,Jahresplan!BM$6:BM$10,"")*($B$5&lt;&gt;"alle"))*INDEX(Feiertage!$C$2:$R$20,MATCH($A71,Feiertage!$A$2:$A$20,0),0)),0)</f>
        <v/>
      </c>
      <c r="E71" s="36">
        <f>IF(AND($B$6="Mo bis Fr",WEEKDAY($A71,2)&gt;5),"",IF(IF($B$5="alle",COUNTA(Stammdaten!$A$5:$A$9),COUNTIF(Stammdaten!$C$5:$C$9,$B$5))=0,"",IF($B$5="alle",COUNTA(Stammdaten!$A$5:$A$9),COUNTIF(Stammdaten!$C$5:$C$9,$B$5))-C71-IF($B$6="alle Tage, auch Feiertage",0,D71)))</f>
        <v/>
      </c>
      <c r="F71" s="37">
        <f>IF(E71="","",IF(E71&lt;$B$4,"ja",""))</f>
        <v/>
      </c>
      <c r="G71" s="38">
        <f t="array" ref="G71">IFERROR(_xlfn.TEXTJOIN(", ",TRUE,IF((Jahresplan!BM$6:BM$10&lt;&gt;"")*(($B$5="alle")+(Stammdaten!$C$5:$C$9=$B$5)),Stammdaten!$A$5:$A$9&amp;" "&amp;Jahresplan!BM$6:BM$10,"")),IF(E71&gt;0,"Namen erst ab Excel 2019, Zahl links stimmt",""))</f>
        <v/>
      </c>
    </row>
    <row r="72">
      <c r="A72" s="32" t="n">
        <v>46451</v>
      </c>
      <c r="B72" s="33" t="inlineStr">
        <is>
          <t>Fr</t>
        </is>
      </c>
      <c r="C72" s="34">
        <f>IF($B$5="alle",COUNTIF(Jahresplan!BN$6:BN$10,"U")+COUNTIF(Jahresplan!BN$6:BN$10,"K")+COUNTIF(Jahresplan!BN$6:BN$10,"KK")+COUNTIF(Jahresplan!BN$6:BN$10,"F")+COUNTIF(Jahresplan!BN$6:BN$10,"S")+COUNTIF(Jahresplan!BN$6:BN$10,"UB")+COUNTIF(Jahresplan!BN$6:BN$10,"H")*0.5,SUMPRODUCT((Stammdaten!$C$5:$C$9=$B$5)*((Jahresplan!BN$6:BN$10="U")+(Jahresplan!BN$6:BN$10="K")+(Jahresplan!BN$6:BN$10="KK")+(Jahresplan!BN$6:BN$10="F")+(Jahresplan!BN$6:BN$10="S")+(Jahresplan!BN$6:BN$10="UB")))+SUMPRODUCT((Stammdaten!$C$5:$C$9=$B$5)*(Jahresplan!BN$6:BN$10="H"))*0.5)</f>
        <v/>
      </c>
      <c r="D72" s="35">
        <f>IFERROR(SUMPRODUCT((COUNTIFS(Stammdaten!$D$5:$D$9,Feiertage!$C$1:$R$1,Jahresplan!BN$6:BN$10,"")*($B$5="alle")+COUNTIFS(Stammdaten!$C$5:$C$9,$B$5,Stammdaten!$D$5:$D$9,Feiertage!$C$1:$R$1,Jahresplan!BN$6:BN$10,"")*($B$5&lt;&gt;"alle"))*INDEX(Feiertage!$C$2:$R$20,MATCH($A72,Feiertage!$A$2:$A$20,0),0)),0)</f>
        <v/>
      </c>
      <c r="E72" s="36">
        <f>IF(AND($B$6="Mo bis Fr",WEEKDAY($A72,2)&gt;5),"",IF(IF($B$5="alle",COUNTA(Stammdaten!$A$5:$A$9),COUNTIF(Stammdaten!$C$5:$C$9,$B$5))=0,"",IF($B$5="alle",COUNTA(Stammdaten!$A$5:$A$9),COUNTIF(Stammdaten!$C$5:$C$9,$B$5))-C72-IF($B$6="alle Tage, auch Feiertage",0,D72)))</f>
        <v/>
      </c>
      <c r="F72" s="37">
        <f>IF(E72="","",IF(E72&lt;$B$4,"ja",""))</f>
        <v/>
      </c>
      <c r="G72" s="38">
        <f t="array" ref="G72">IFERROR(_xlfn.TEXTJOIN(", ",TRUE,IF((Jahresplan!BN$6:BN$10&lt;&gt;"")*(($B$5="alle")+(Stammdaten!$C$5:$C$9=$B$5)),Stammdaten!$A$5:$A$9&amp;" "&amp;Jahresplan!BN$6:BN$10,"")),IF(E72&gt;0,"Namen erst ab Excel 2019, Zahl links stimmt",""))</f>
        <v/>
      </c>
    </row>
    <row r="73">
      <c r="A73" s="32" t="n">
        <v>46452</v>
      </c>
      <c r="B73" s="39" t="inlineStr">
        <is>
          <t>Sa</t>
        </is>
      </c>
      <c r="C73" s="34">
        <f>IF($B$5="alle",COUNTIF(Jahresplan!BO$6:BO$10,"U")+COUNTIF(Jahresplan!BO$6:BO$10,"K")+COUNTIF(Jahresplan!BO$6:BO$10,"KK")+COUNTIF(Jahresplan!BO$6:BO$10,"F")+COUNTIF(Jahresplan!BO$6:BO$10,"S")+COUNTIF(Jahresplan!BO$6:BO$10,"UB")+COUNTIF(Jahresplan!BO$6:BO$10,"H")*0.5,SUMPRODUCT((Stammdaten!$C$5:$C$9=$B$5)*((Jahresplan!BO$6:BO$10="U")+(Jahresplan!BO$6:BO$10="K")+(Jahresplan!BO$6:BO$10="KK")+(Jahresplan!BO$6:BO$10="F")+(Jahresplan!BO$6:BO$10="S")+(Jahresplan!BO$6:BO$10="UB")))+SUMPRODUCT((Stammdaten!$C$5:$C$9=$B$5)*(Jahresplan!BO$6:BO$10="H"))*0.5)</f>
        <v/>
      </c>
      <c r="D73" s="35">
        <f>IFERROR(SUMPRODUCT((COUNTIFS(Stammdaten!$D$5:$D$9,Feiertage!$C$1:$R$1,Jahresplan!BO$6:BO$10,"")*($B$5="alle")+COUNTIFS(Stammdaten!$C$5:$C$9,$B$5,Stammdaten!$D$5:$D$9,Feiertage!$C$1:$R$1,Jahresplan!BO$6:BO$10,"")*($B$5&lt;&gt;"alle"))*INDEX(Feiertage!$C$2:$R$20,MATCH($A73,Feiertage!$A$2:$A$20,0),0)),0)</f>
        <v/>
      </c>
      <c r="E73" s="36">
        <f>IF(AND($B$6="Mo bis Fr",WEEKDAY($A73,2)&gt;5),"",IF(IF($B$5="alle",COUNTA(Stammdaten!$A$5:$A$9),COUNTIF(Stammdaten!$C$5:$C$9,$B$5))=0,"",IF($B$5="alle",COUNTA(Stammdaten!$A$5:$A$9),COUNTIF(Stammdaten!$C$5:$C$9,$B$5))-C73-IF($B$6="alle Tage, auch Feiertage",0,D73)))</f>
        <v/>
      </c>
      <c r="F73" s="37">
        <f>IF(E73="","",IF(E73&lt;$B$4,"ja",""))</f>
        <v/>
      </c>
      <c r="G73" s="38">
        <f t="array" ref="G73">IFERROR(_xlfn.TEXTJOIN(", ",TRUE,IF((Jahresplan!BO$6:BO$10&lt;&gt;"")*(($B$5="alle")+(Stammdaten!$C$5:$C$9=$B$5)),Stammdaten!$A$5:$A$9&amp;" "&amp;Jahresplan!BO$6:BO$10,"")),IF(E73&gt;0,"Namen erst ab Excel 2019, Zahl links stimmt",""))</f>
        <v/>
      </c>
    </row>
    <row r="74">
      <c r="A74" s="32" t="n">
        <v>46453</v>
      </c>
      <c r="B74" s="39" t="inlineStr">
        <is>
          <t>So</t>
        </is>
      </c>
      <c r="C74" s="34">
        <f>IF($B$5="alle",COUNTIF(Jahresplan!BP$6:BP$10,"U")+COUNTIF(Jahresplan!BP$6:BP$10,"K")+COUNTIF(Jahresplan!BP$6:BP$10,"KK")+COUNTIF(Jahresplan!BP$6:BP$10,"F")+COUNTIF(Jahresplan!BP$6:BP$10,"S")+COUNTIF(Jahresplan!BP$6:BP$10,"UB")+COUNTIF(Jahresplan!BP$6:BP$10,"H")*0.5,SUMPRODUCT((Stammdaten!$C$5:$C$9=$B$5)*((Jahresplan!BP$6:BP$10="U")+(Jahresplan!BP$6:BP$10="K")+(Jahresplan!BP$6:BP$10="KK")+(Jahresplan!BP$6:BP$10="F")+(Jahresplan!BP$6:BP$10="S")+(Jahresplan!BP$6:BP$10="UB")))+SUMPRODUCT((Stammdaten!$C$5:$C$9=$B$5)*(Jahresplan!BP$6:BP$10="H"))*0.5)</f>
        <v/>
      </c>
      <c r="D74" s="35">
        <f>IFERROR(SUMPRODUCT((COUNTIFS(Stammdaten!$D$5:$D$9,Feiertage!$C$1:$R$1,Jahresplan!BP$6:BP$10,"")*($B$5="alle")+COUNTIFS(Stammdaten!$C$5:$C$9,$B$5,Stammdaten!$D$5:$D$9,Feiertage!$C$1:$R$1,Jahresplan!BP$6:BP$10,"")*($B$5&lt;&gt;"alle"))*INDEX(Feiertage!$C$2:$R$20,MATCH($A74,Feiertage!$A$2:$A$20,0),0)),0)</f>
        <v/>
      </c>
      <c r="E74" s="36">
        <f>IF(AND($B$6="Mo bis Fr",WEEKDAY($A74,2)&gt;5),"",IF(IF($B$5="alle",COUNTA(Stammdaten!$A$5:$A$9),COUNTIF(Stammdaten!$C$5:$C$9,$B$5))=0,"",IF($B$5="alle",COUNTA(Stammdaten!$A$5:$A$9),COUNTIF(Stammdaten!$C$5:$C$9,$B$5))-C74-IF($B$6="alle Tage, auch Feiertage",0,D74)))</f>
        <v/>
      </c>
      <c r="F74" s="37">
        <f>IF(E74="","",IF(E74&lt;$B$4,"ja",""))</f>
        <v/>
      </c>
      <c r="G74" s="38">
        <f t="array" ref="G74">IFERROR(_xlfn.TEXTJOIN(", ",TRUE,IF((Jahresplan!BP$6:BP$10&lt;&gt;"")*(($B$5="alle")+(Stammdaten!$C$5:$C$9=$B$5)),Stammdaten!$A$5:$A$9&amp;" "&amp;Jahresplan!BP$6:BP$10,"")),IF(E74&gt;0,"Namen erst ab Excel 2019, Zahl links stimmt",""))</f>
        <v/>
      </c>
    </row>
    <row r="75">
      <c r="A75" s="32" t="n">
        <v>46454</v>
      </c>
      <c r="B75" s="33" t="inlineStr">
        <is>
          <t>Mo</t>
        </is>
      </c>
      <c r="C75" s="34">
        <f>IF($B$5="alle",COUNTIF(Jahresplan!BQ$6:BQ$10,"U")+COUNTIF(Jahresplan!BQ$6:BQ$10,"K")+COUNTIF(Jahresplan!BQ$6:BQ$10,"KK")+COUNTIF(Jahresplan!BQ$6:BQ$10,"F")+COUNTIF(Jahresplan!BQ$6:BQ$10,"S")+COUNTIF(Jahresplan!BQ$6:BQ$10,"UB")+COUNTIF(Jahresplan!BQ$6:BQ$10,"H")*0.5,SUMPRODUCT((Stammdaten!$C$5:$C$9=$B$5)*((Jahresplan!BQ$6:BQ$10="U")+(Jahresplan!BQ$6:BQ$10="K")+(Jahresplan!BQ$6:BQ$10="KK")+(Jahresplan!BQ$6:BQ$10="F")+(Jahresplan!BQ$6:BQ$10="S")+(Jahresplan!BQ$6:BQ$10="UB")))+SUMPRODUCT((Stammdaten!$C$5:$C$9=$B$5)*(Jahresplan!BQ$6:BQ$10="H"))*0.5)</f>
        <v/>
      </c>
      <c r="D75" s="35">
        <f>IFERROR(SUMPRODUCT((COUNTIFS(Stammdaten!$D$5:$D$9,Feiertage!$C$1:$R$1,Jahresplan!BQ$6:BQ$10,"")*($B$5="alle")+COUNTIFS(Stammdaten!$C$5:$C$9,$B$5,Stammdaten!$D$5:$D$9,Feiertage!$C$1:$R$1,Jahresplan!BQ$6:BQ$10,"")*($B$5&lt;&gt;"alle"))*INDEX(Feiertage!$C$2:$R$20,MATCH($A75,Feiertage!$A$2:$A$20,0),0)),0)</f>
        <v/>
      </c>
      <c r="E75" s="36">
        <f>IF(AND($B$6="Mo bis Fr",WEEKDAY($A75,2)&gt;5),"",IF(IF($B$5="alle",COUNTA(Stammdaten!$A$5:$A$9),COUNTIF(Stammdaten!$C$5:$C$9,$B$5))=0,"",IF($B$5="alle",COUNTA(Stammdaten!$A$5:$A$9),COUNTIF(Stammdaten!$C$5:$C$9,$B$5))-C75-IF($B$6="alle Tage, auch Feiertage",0,D75)))</f>
        <v/>
      </c>
      <c r="F75" s="37">
        <f>IF(E75="","",IF(E75&lt;$B$4,"ja",""))</f>
        <v/>
      </c>
      <c r="G75" s="38">
        <f t="array" ref="G75">IFERROR(_xlfn.TEXTJOIN(", ",TRUE,IF((Jahresplan!BQ$6:BQ$10&lt;&gt;"")*(($B$5="alle")+(Stammdaten!$C$5:$C$9=$B$5)),Stammdaten!$A$5:$A$9&amp;" "&amp;Jahresplan!BQ$6:BQ$10,"")),IF(E75&gt;0,"Namen erst ab Excel 2019, Zahl links stimmt",""))</f>
        <v/>
      </c>
    </row>
    <row r="76">
      <c r="A76" s="32" t="n">
        <v>46455</v>
      </c>
      <c r="B76" s="33" t="inlineStr">
        <is>
          <t>Di</t>
        </is>
      </c>
      <c r="C76" s="34">
        <f>IF($B$5="alle",COUNTIF(Jahresplan!BR$6:BR$10,"U")+COUNTIF(Jahresplan!BR$6:BR$10,"K")+COUNTIF(Jahresplan!BR$6:BR$10,"KK")+COUNTIF(Jahresplan!BR$6:BR$10,"F")+COUNTIF(Jahresplan!BR$6:BR$10,"S")+COUNTIF(Jahresplan!BR$6:BR$10,"UB")+COUNTIF(Jahresplan!BR$6:BR$10,"H")*0.5,SUMPRODUCT((Stammdaten!$C$5:$C$9=$B$5)*((Jahresplan!BR$6:BR$10="U")+(Jahresplan!BR$6:BR$10="K")+(Jahresplan!BR$6:BR$10="KK")+(Jahresplan!BR$6:BR$10="F")+(Jahresplan!BR$6:BR$10="S")+(Jahresplan!BR$6:BR$10="UB")))+SUMPRODUCT((Stammdaten!$C$5:$C$9=$B$5)*(Jahresplan!BR$6:BR$10="H"))*0.5)</f>
        <v/>
      </c>
      <c r="D76" s="35">
        <f>IFERROR(SUMPRODUCT((COUNTIFS(Stammdaten!$D$5:$D$9,Feiertage!$C$1:$R$1,Jahresplan!BR$6:BR$10,"")*($B$5="alle")+COUNTIFS(Stammdaten!$C$5:$C$9,$B$5,Stammdaten!$D$5:$D$9,Feiertage!$C$1:$R$1,Jahresplan!BR$6:BR$10,"")*($B$5&lt;&gt;"alle"))*INDEX(Feiertage!$C$2:$R$20,MATCH($A76,Feiertage!$A$2:$A$20,0),0)),0)</f>
        <v/>
      </c>
      <c r="E76" s="36">
        <f>IF(AND($B$6="Mo bis Fr",WEEKDAY($A76,2)&gt;5),"",IF(IF($B$5="alle",COUNTA(Stammdaten!$A$5:$A$9),COUNTIF(Stammdaten!$C$5:$C$9,$B$5))=0,"",IF($B$5="alle",COUNTA(Stammdaten!$A$5:$A$9),COUNTIF(Stammdaten!$C$5:$C$9,$B$5))-C76-IF($B$6="alle Tage, auch Feiertage",0,D76)))</f>
        <v/>
      </c>
      <c r="F76" s="37">
        <f>IF(E76="","",IF(E76&lt;$B$4,"ja",""))</f>
        <v/>
      </c>
      <c r="G76" s="38">
        <f t="array" ref="G76">IFERROR(_xlfn.TEXTJOIN(", ",TRUE,IF((Jahresplan!BR$6:BR$10&lt;&gt;"")*(($B$5="alle")+(Stammdaten!$C$5:$C$9=$B$5)),Stammdaten!$A$5:$A$9&amp;" "&amp;Jahresplan!BR$6:BR$10,"")),IF(E76&gt;0,"Namen erst ab Excel 2019, Zahl links stimmt",""))</f>
        <v/>
      </c>
    </row>
    <row r="77">
      <c r="A77" s="32" t="n">
        <v>46456</v>
      </c>
      <c r="B77" s="33" t="inlineStr">
        <is>
          <t>Mi</t>
        </is>
      </c>
      <c r="C77" s="34">
        <f>IF($B$5="alle",COUNTIF(Jahresplan!BS$6:BS$10,"U")+COUNTIF(Jahresplan!BS$6:BS$10,"K")+COUNTIF(Jahresplan!BS$6:BS$10,"KK")+COUNTIF(Jahresplan!BS$6:BS$10,"F")+COUNTIF(Jahresplan!BS$6:BS$10,"S")+COUNTIF(Jahresplan!BS$6:BS$10,"UB")+COUNTIF(Jahresplan!BS$6:BS$10,"H")*0.5,SUMPRODUCT((Stammdaten!$C$5:$C$9=$B$5)*((Jahresplan!BS$6:BS$10="U")+(Jahresplan!BS$6:BS$10="K")+(Jahresplan!BS$6:BS$10="KK")+(Jahresplan!BS$6:BS$10="F")+(Jahresplan!BS$6:BS$10="S")+(Jahresplan!BS$6:BS$10="UB")))+SUMPRODUCT((Stammdaten!$C$5:$C$9=$B$5)*(Jahresplan!BS$6:BS$10="H"))*0.5)</f>
        <v/>
      </c>
      <c r="D77" s="35">
        <f>IFERROR(SUMPRODUCT((COUNTIFS(Stammdaten!$D$5:$D$9,Feiertage!$C$1:$R$1,Jahresplan!BS$6:BS$10,"")*($B$5="alle")+COUNTIFS(Stammdaten!$C$5:$C$9,$B$5,Stammdaten!$D$5:$D$9,Feiertage!$C$1:$R$1,Jahresplan!BS$6:BS$10,"")*($B$5&lt;&gt;"alle"))*INDEX(Feiertage!$C$2:$R$20,MATCH($A77,Feiertage!$A$2:$A$20,0),0)),0)</f>
        <v/>
      </c>
      <c r="E77" s="36">
        <f>IF(AND($B$6="Mo bis Fr",WEEKDAY($A77,2)&gt;5),"",IF(IF($B$5="alle",COUNTA(Stammdaten!$A$5:$A$9),COUNTIF(Stammdaten!$C$5:$C$9,$B$5))=0,"",IF($B$5="alle",COUNTA(Stammdaten!$A$5:$A$9),COUNTIF(Stammdaten!$C$5:$C$9,$B$5))-C77-IF($B$6="alle Tage, auch Feiertage",0,D77)))</f>
        <v/>
      </c>
      <c r="F77" s="37">
        <f>IF(E77="","",IF(E77&lt;$B$4,"ja",""))</f>
        <v/>
      </c>
      <c r="G77" s="38">
        <f t="array" ref="G77">IFERROR(_xlfn.TEXTJOIN(", ",TRUE,IF((Jahresplan!BS$6:BS$10&lt;&gt;"")*(($B$5="alle")+(Stammdaten!$C$5:$C$9=$B$5)),Stammdaten!$A$5:$A$9&amp;" "&amp;Jahresplan!BS$6:BS$10,"")),IF(E77&gt;0,"Namen erst ab Excel 2019, Zahl links stimmt",""))</f>
        <v/>
      </c>
    </row>
    <row r="78">
      <c r="A78" s="32" t="n">
        <v>46457</v>
      </c>
      <c r="B78" s="33" t="inlineStr">
        <is>
          <t>Do</t>
        </is>
      </c>
      <c r="C78" s="34">
        <f>IF($B$5="alle",COUNTIF(Jahresplan!BT$6:BT$10,"U")+COUNTIF(Jahresplan!BT$6:BT$10,"K")+COUNTIF(Jahresplan!BT$6:BT$10,"KK")+COUNTIF(Jahresplan!BT$6:BT$10,"F")+COUNTIF(Jahresplan!BT$6:BT$10,"S")+COUNTIF(Jahresplan!BT$6:BT$10,"UB")+COUNTIF(Jahresplan!BT$6:BT$10,"H")*0.5,SUMPRODUCT((Stammdaten!$C$5:$C$9=$B$5)*((Jahresplan!BT$6:BT$10="U")+(Jahresplan!BT$6:BT$10="K")+(Jahresplan!BT$6:BT$10="KK")+(Jahresplan!BT$6:BT$10="F")+(Jahresplan!BT$6:BT$10="S")+(Jahresplan!BT$6:BT$10="UB")))+SUMPRODUCT((Stammdaten!$C$5:$C$9=$B$5)*(Jahresplan!BT$6:BT$10="H"))*0.5)</f>
        <v/>
      </c>
      <c r="D78" s="35">
        <f>IFERROR(SUMPRODUCT((COUNTIFS(Stammdaten!$D$5:$D$9,Feiertage!$C$1:$R$1,Jahresplan!BT$6:BT$10,"")*($B$5="alle")+COUNTIFS(Stammdaten!$C$5:$C$9,$B$5,Stammdaten!$D$5:$D$9,Feiertage!$C$1:$R$1,Jahresplan!BT$6:BT$10,"")*($B$5&lt;&gt;"alle"))*INDEX(Feiertage!$C$2:$R$20,MATCH($A78,Feiertage!$A$2:$A$20,0),0)),0)</f>
        <v/>
      </c>
      <c r="E78" s="36">
        <f>IF(AND($B$6="Mo bis Fr",WEEKDAY($A78,2)&gt;5),"",IF(IF($B$5="alle",COUNTA(Stammdaten!$A$5:$A$9),COUNTIF(Stammdaten!$C$5:$C$9,$B$5))=0,"",IF($B$5="alle",COUNTA(Stammdaten!$A$5:$A$9),COUNTIF(Stammdaten!$C$5:$C$9,$B$5))-C78-IF($B$6="alle Tage, auch Feiertage",0,D78)))</f>
        <v/>
      </c>
      <c r="F78" s="37">
        <f>IF(E78="","",IF(E78&lt;$B$4,"ja",""))</f>
        <v/>
      </c>
      <c r="G78" s="38">
        <f t="array" ref="G78">IFERROR(_xlfn.TEXTJOIN(", ",TRUE,IF((Jahresplan!BT$6:BT$10&lt;&gt;"")*(($B$5="alle")+(Stammdaten!$C$5:$C$9=$B$5)),Stammdaten!$A$5:$A$9&amp;" "&amp;Jahresplan!BT$6:BT$10,"")),IF(E78&gt;0,"Namen erst ab Excel 2019, Zahl links stimmt",""))</f>
        <v/>
      </c>
    </row>
    <row r="79">
      <c r="A79" s="32" t="n">
        <v>46458</v>
      </c>
      <c r="B79" s="33" t="inlineStr">
        <is>
          <t>Fr</t>
        </is>
      </c>
      <c r="C79" s="34">
        <f>IF($B$5="alle",COUNTIF(Jahresplan!BU$6:BU$10,"U")+COUNTIF(Jahresplan!BU$6:BU$10,"K")+COUNTIF(Jahresplan!BU$6:BU$10,"KK")+COUNTIF(Jahresplan!BU$6:BU$10,"F")+COUNTIF(Jahresplan!BU$6:BU$10,"S")+COUNTIF(Jahresplan!BU$6:BU$10,"UB")+COUNTIF(Jahresplan!BU$6:BU$10,"H")*0.5,SUMPRODUCT((Stammdaten!$C$5:$C$9=$B$5)*((Jahresplan!BU$6:BU$10="U")+(Jahresplan!BU$6:BU$10="K")+(Jahresplan!BU$6:BU$10="KK")+(Jahresplan!BU$6:BU$10="F")+(Jahresplan!BU$6:BU$10="S")+(Jahresplan!BU$6:BU$10="UB")))+SUMPRODUCT((Stammdaten!$C$5:$C$9=$B$5)*(Jahresplan!BU$6:BU$10="H"))*0.5)</f>
        <v/>
      </c>
      <c r="D79" s="35">
        <f>IFERROR(SUMPRODUCT((COUNTIFS(Stammdaten!$D$5:$D$9,Feiertage!$C$1:$R$1,Jahresplan!BU$6:BU$10,"")*($B$5="alle")+COUNTIFS(Stammdaten!$C$5:$C$9,$B$5,Stammdaten!$D$5:$D$9,Feiertage!$C$1:$R$1,Jahresplan!BU$6:BU$10,"")*($B$5&lt;&gt;"alle"))*INDEX(Feiertage!$C$2:$R$20,MATCH($A79,Feiertage!$A$2:$A$20,0),0)),0)</f>
        <v/>
      </c>
      <c r="E79" s="36">
        <f>IF(AND($B$6="Mo bis Fr",WEEKDAY($A79,2)&gt;5),"",IF(IF($B$5="alle",COUNTA(Stammdaten!$A$5:$A$9),COUNTIF(Stammdaten!$C$5:$C$9,$B$5))=0,"",IF($B$5="alle",COUNTA(Stammdaten!$A$5:$A$9),COUNTIF(Stammdaten!$C$5:$C$9,$B$5))-C79-IF($B$6="alle Tage, auch Feiertage",0,D79)))</f>
        <v/>
      </c>
      <c r="F79" s="37">
        <f>IF(E79="","",IF(E79&lt;$B$4,"ja",""))</f>
        <v/>
      </c>
      <c r="G79" s="38">
        <f t="array" ref="G79">IFERROR(_xlfn.TEXTJOIN(", ",TRUE,IF((Jahresplan!BU$6:BU$10&lt;&gt;"")*(($B$5="alle")+(Stammdaten!$C$5:$C$9=$B$5)),Stammdaten!$A$5:$A$9&amp;" "&amp;Jahresplan!BU$6:BU$10,"")),IF(E79&gt;0,"Namen erst ab Excel 2019, Zahl links stimmt",""))</f>
        <v/>
      </c>
    </row>
    <row r="80">
      <c r="A80" s="32" t="n">
        <v>46459</v>
      </c>
      <c r="B80" s="39" t="inlineStr">
        <is>
          <t>Sa</t>
        </is>
      </c>
      <c r="C80" s="34">
        <f>IF($B$5="alle",COUNTIF(Jahresplan!BV$6:BV$10,"U")+COUNTIF(Jahresplan!BV$6:BV$10,"K")+COUNTIF(Jahresplan!BV$6:BV$10,"KK")+COUNTIF(Jahresplan!BV$6:BV$10,"F")+COUNTIF(Jahresplan!BV$6:BV$10,"S")+COUNTIF(Jahresplan!BV$6:BV$10,"UB")+COUNTIF(Jahresplan!BV$6:BV$10,"H")*0.5,SUMPRODUCT((Stammdaten!$C$5:$C$9=$B$5)*((Jahresplan!BV$6:BV$10="U")+(Jahresplan!BV$6:BV$10="K")+(Jahresplan!BV$6:BV$10="KK")+(Jahresplan!BV$6:BV$10="F")+(Jahresplan!BV$6:BV$10="S")+(Jahresplan!BV$6:BV$10="UB")))+SUMPRODUCT((Stammdaten!$C$5:$C$9=$B$5)*(Jahresplan!BV$6:BV$10="H"))*0.5)</f>
        <v/>
      </c>
      <c r="D80" s="35">
        <f>IFERROR(SUMPRODUCT((COUNTIFS(Stammdaten!$D$5:$D$9,Feiertage!$C$1:$R$1,Jahresplan!BV$6:BV$10,"")*($B$5="alle")+COUNTIFS(Stammdaten!$C$5:$C$9,$B$5,Stammdaten!$D$5:$D$9,Feiertage!$C$1:$R$1,Jahresplan!BV$6:BV$10,"")*($B$5&lt;&gt;"alle"))*INDEX(Feiertage!$C$2:$R$20,MATCH($A80,Feiertage!$A$2:$A$20,0),0)),0)</f>
        <v/>
      </c>
      <c r="E80" s="36">
        <f>IF(AND($B$6="Mo bis Fr",WEEKDAY($A80,2)&gt;5),"",IF(IF($B$5="alle",COUNTA(Stammdaten!$A$5:$A$9),COUNTIF(Stammdaten!$C$5:$C$9,$B$5))=0,"",IF($B$5="alle",COUNTA(Stammdaten!$A$5:$A$9),COUNTIF(Stammdaten!$C$5:$C$9,$B$5))-C80-IF($B$6="alle Tage, auch Feiertage",0,D80)))</f>
        <v/>
      </c>
      <c r="F80" s="37">
        <f>IF(E80="","",IF(E80&lt;$B$4,"ja",""))</f>
        <v/>
      </c>
      <c r="G80" s="38">
        <f t="array" ref="G80">IFERROR(_xlfn.TEXTJOIN(", ",TRUE,IF((Jahresplan!BV$6:BV$10&lt;&gt;"")*(($B$5="alle")+(Stammdaten!$C$5:$C$9=$B$5)),Stammdaten!$A$5:$A$9&amp;" "&amp;Jahresplan!BV$6:BV$10,"")),IF(E80&gt;0,"Namen erst ab Excel 2019, Zahl links stimmt",""))</f>
        <v/>
      </c>
    </row>
    <row r="81">
      <c r="A81" s="32" t="n">
        <v>46460</v>
      </c>
      <c r="B81" s="39" t="inlineStr">
        <is>
          <t>So</t>
        </is>
      </c>
      <c r="C81" s="34">
        <f>IF($B$5="alle",COUNTIF(Jahresplan!BW$6:BW$10,"U")+COUNTIF(Jahresplan!BW$6:BW$10,"K")+COUNTIF(Jahresplan!BW$6:BW$10,"KK")+COUNTIF(Jahresplan!BW$6:BW$10,"F")+COUNTIF(Jahresplan!BW$6:BW$10,"S")+COUNTIF(Jahresplan!BW$6:BW$10,"UB")+COUNTIF(Jahresplan!BW$6:BW$10,"H")*0.5,SUMPRODUCT((Stammdaten!$C$5:$C$9=$B$5)*((Jahresplan!BW$6:BW$10="U")+(Jahresplan!BW$6:BW$10="K")+(Jahresplan!BW$6:BW$10="KK")+(Jahresplan!BW$6:BW$10="F")+(Jahresplan!BW$6:BW$10="S")+(Jahresplan!BW$6:BW$10="UB")))+SUMPRODUCT((Stammdaten!$C$5:$C$9=$B$5)*(Jahresplan!BW$6:BW$10="H"))*0.5)</f>
        <v/>
      </c>
      <c r="D81" s="35">
        <f>IFERROR(SUMPRODUCT((COUNTIFS(Stammdaten!$D$5:$D$9,Feiertage!$C$1:$R$1,Jahresplan!BW$6:BW$10,"")*($B$5="alle")+COUNTIFS(Stammdaten!$C$5:$C$9,$B$5,Stammdaten!$D$5:$D$9,Feiertage!$C$1:$R$1,Jahresplan!BW$6:BW$10,"")*($B$5&lt;&gt;"alle"))*INDEX(Feiertage!$C$2:$R$20,MATCH($A81,Feiertage!$A$2:$A$20,0),0)),0)</f>
        <v/>
      </c>
      <c r="E81" s="36">
        <f>IF(AND($B$6="Mo bis Fr",WEEKDAY($A81,2)&gt;5),"",IF(IF($B$5="alle",COUNTA(Stammdaten!$A$5:$A$9),COUNTIF(Stammdaten!$C$5:$C$9,$B$5))=0,"",IF($B$5="alle",COUNTA(Stammdaten!$A$5:$A$9),COUNTIF(Stammdaten!$C$5:$C$9,$B$5))-C81-IF($B$6="alle Tage, auch Feiertage",0,D81)))</f>
        <v/>
      </c>
      <c r="F81" s="37">
        <f>IF(E81="","",IF(E81&lt;$B$4,"ja",""))</f>
        <v/>
      </c>
      <c r="G81" s="38">
        <f t="array" ref="G81">IFERROR(_xlfn.TEXTJOIN(", ",TRUE,IF((Jahresplan!BW$6:BW$10&lt;&gt;"")*(($B$5="alle")+(Stammdaten!$C$5:$C$9=$B$5)),Stammdaten!$A$5:$A$9&amp;" "&amp;Jahresplan!BW$6:BW$10,"")),IF(E81&gt;0,"Namen erst ab Excel 2019, Zahl links stimmt",""))</f>
        <v/>
      </c>
    </row>
    <row r="82">
      <c r="A82" s="32" t="n">
        <v>46461</v>
      </c>
      <c r="B82" s="33" t="inlineStr">
        <is>
          <t>Mo</t>
        </is>
      </c>
      <c r="C82" s="34">
        <f>IF($B$5="alle",COUNTIF(Jahresplan!BX$6:BX$10,"U")+COUNTIF(Jahresplan!BX$6:BX$10,"K")+COUNTIF(Jahresplan!BX$6:BX$10,"KK")+COUNTIF(Jahresplan!BX$6:BX$10,"F")+COUNTIF(Jahresplan!BX$6:BX$10,"S")+COUNTIF(Jahresplan!BX$6:BX$10,"UB")+COUNTIF(Jahresplan!BX$6:BX$10,"H")*0.5,SUMPRODUCT((Stammdaten!$C$5:$C$9=$B$5)*((Jahresplan!BX$6:BX$10="U")+(Jahresplan!BX$6:BX$10="K")+(Jahresplan!BX$6:BX$10="KK")+(Jahresplan!BX$6:BX$10="F")+(Jahresplan!BX$6:BX$10="S")+(Jahresplan!BX$6:BX$10="UB")))+SUMPRODUCT((Stammdaten!$C$5:$C$9=$B$5)*(Jahresplan!BX$6:BX$10="H"))*0.5)</f>
        <v/>
      </c>
      <c r="D82" s="35">
        <f>IFERROR(SUMPRODUCT((COUNTIFS(Stammdaten!$D$5:$D$9,Feiertage!$C$1:$R$1,Jahresplan!BX$6:BX$10,"")*($B$5="alle")+COUNTIFS(Stammdaten!$C$5:$C$9,$B$5,Stammdaten!$D$5:$D$9,Feiertage!$C$1:$R$1,Jahresplan!BX$6:BX$10,"")*($B$5&lt;&gt;"alle"))*INDEX(Feiertage!$C$2:$R$20,MATCH($A82,Feiertage!$A$2:$A$20,0),0)),0)</f>
        <v/>
      </c>
      <c r="E82" s="36">
        <f>IF(AND($B$6="Mo bis Fr",WEEKDAY($A82,2)&gt;5),"",IF(IF($B$5="alle",COUNTA(Stammdaten!$A$5:$A$9),COUNTIF(Stammdaten!$C$5:$C$9,$B$5))=0,"",IF($B$5="alle",COUNTA(Stammdaten!$A$5:$A$9),COUNTIF(Stammdaten!$C$5:$C$9,$B$5))-C82-IF($B$6="alle Tage, auch Feiertage",0,D82)))</f>
        <v/>
      </c>
      <c r="F82" s="37">
        <f>IF(E82="","",IF(E82&lt;$B$4,"ja",""))</f>
        <v/>
      </c>
      <c r="G82" s="38">
        <f t="array" ref="G82">IFERROR(_xlfn.TEXTJOIN(", ",TRUE,IF((Jahresplan!BX$6:BX$10&lt;&gt;"")*(($B$5="alle")+(Stammdaten!$C$5:$C$9=$B$5)),Stammdaten!$A$5:$A$9&amp;" "&amp;Jahresplan!BX$6:BX$10,"")),IF(E82&gt;0,"Namen erst ab Excel 2019, Zahl links stimmt",""))</f>
        <v/>
      </c>
    </row>
    <row r="83">
      <c r="A83" s="32" t="n">
        <v>46462</v>
      </c>
      <c r="B83" s="33" t="inlineStr">
        <is>
          <t>Di</t>
        </is>
      </c>
      <c r="C83" s="34">
        <f>IF($B$5="alle",COUNTIF(Jahresplan!BY$6:BY$10,"U")+COUNTIF(Jahresplan!BY$6:BY$10,"K")+COUNTIF(Jahresplan!BY$6:BY$10,"KK")+COUNTIF(Jahresplan!BY$6:BY$10,"F")+COUNTIF(Jahresplan!BY$6:BY$10,"S")+COUNTIF(Jahresplan!BY$6:BY$10,"UB")+COUNTIF(Jahresplan!BY$6:BY$10,"H")*0.5,SUMPRODUCT((Stammdaten!$C$5:$C$9=$B$5)*((Jahresplan!BY$6:BY$10="U")+(Jahresplan!BY$6:BY$10="K")+(Jahresplan!BY$6:BY$10="KK")+(Jahresplan!BY$6:BY$10="F")+(Jahresplan!BY$6:BY$10="S")+(Jahresplan!BY$6:BY$10="UB")))+SUMPRODUCT((Stammdaten!$C$5:$C$9=$B$5)*(Jahresplan!BY$6:BY$10="H"))*0.5)</f>
        <v/>
      </c>
      <c r="D83" s="35">
        <f>IFERROR(SUMPRODUCT((COUNTIFS(Stammdaten!$D$5:$D$9,Feiertage!$C$1:$R$1,Jahresplan!BY$6:BY$10,"")*($B$5="alle")+COUNTIFS(Stammdaten!$C$5:$C$9,$B$5,Stammdaten!$D$5:$D$9,Feiertage!$C$1:$R$1,Jahresplan!BY$6:BY$10,"")*($B$5&lt;&gt;"alle"))*INDEX(Feiertage!$C$2:$R$20,MATCH($A83,Feiertage!$A$2:$A$20,0),0)),0)</f>
        <v/>
      </c>
      <c r="E83" s="36">
        <f>IF(AND($B$6="Mo bis Fr",WEEKDAY($A83,2)&gt;5),"",IF(IF($B$5="alle",COUNTA(Stammdaten!$A$5:$A$9),COUNTIF(Stammdaten!$C$5:$C$9,$B$5))=0,"",IF($B$5="alle",COUNTA(Stammdaten!$A$5:$A$9),COUNTIF(Stammdaten!$C$5:$C$9,$B$5))-C83-IF($B$6="alle Tage, auch Feiertage",0,D83)))</f>
        <v/>
      </c>
      <c r="F83" s="37">
        <f>IF(E83="","",IF(E83&lt;$B$4,"ja",""))</f>
        <v/>
      </c>
      <c r="G83" s="38">
        <f t="array" ref="G83">IFERROR(_xlfn.TEXTJOIN(", ",TRUE,IF((Jahresplan!BY$6:BY$10&lt;&gt;"")*(($B$5="alle")+(Stammdaten!$C$5:$C$9=$B$5)),Stammdaten!$A$5:$A$9&amp;" "&amp;Jahresplan!BY$6:BY$10,"")),IF(E83&gt;0,"Namen erst ab Excel 2019, Zahl links stimmt",""))</f>
        <v/>
      </c>
    </row>
    <row r="84">
      <c r="A84" s="32" t="n">
        <v>46463</v>
      </c>
      <c r="B84" s="33" t="inlineStr">
        <is>
          <t>Mi</t>
        </is>
      </c>
      <c r="C84" s="34">
        <f>IF($B$5="alle",COUNTIF(Jahresplan!BZ$6:BZ$10,"U")+COUNTIF(Jahresplan!BZ$6:BZ$10,"K")+COUNTIF(Jahresplan!BZ$6:BZ$10,"KK")+COUNTIF(Jahresplan!BZ$6:BZ$10,"F")+COUNTIF(Jahresplan!BZ$6:BZ$10,"S")+COUNTIF(Jahresplan!BZ$6:BZ$10,"UB")+COUNTIF(Jahresplan!BZ$6:BZ$10,"H")*0.5,SUMPRODUCT((Stammdaten!$C$5:$C$9=$B$5)*((Jahresplan!BZ$6:BZ$10="U")+(Jahresplan!BZ$6:BZ$10="K")+(Jahresplan!BZ$6:BZ$10="KK")+(Jahresplan!BZ$6:BZ$10="F")+(Jahresplan!BZ$6:BZ$10="S")+(Jahresplan!BZ$6:BZ$10="UB")))+SUMPRODUCT((Stammdaten!$C$5:$C$9=$B$5)*(Jahresplan!BZ$6:BZ$10="H"))*0.5)</f>
        <v/>
      </c>
      <c r="D84" s="35">
        <f>IFERROR(SUMPRODUCT((COUNTIFS(Stammdaten!$D$5:$D$9,Feiertage!$C$1:$R$1,Jahresplan!BZ$6:BZ$10,"")*($B$5="alle")+COUNTIFS(Stammdaten!$C$5:$C$9,$B$5,Stammdaten!$D$5:$D$9,Feiertage!$C$1:$R$1,Jahresplan!BZ$6:BZ$10,"")*($B$5&lt;&gt;"alle"))*INDEX(Feiertage!$C$2:$R$20,MATCH($A84,Feiertage!$A$2:$A$20,0),0)),0)</f>
        <v/>
      </c>
      <c r="E84" s="36">
        <f>IF(AND($B$6="Mo bis Fr",WEEKDAY($A84,2)&gt;5),"",IF(IF($B$5="alle",COUNTA(Stammdaten!$A$5:$A$9),COUNTIF(Stammdaten!$C$5:$C$9,$B$5))=0,"",IF($B$5="alle",COUNTA(Stammdaten!$A$5:$A$9),COUNTIF(Stammdaten!$C$5:$C$9,$B$5))-C84-IF($B$6="alle Tage, auch Feiertage",0,D84)))</f>
        <v/>
      </c>
      <c r="F84" s="37">
        <f>IF(E84="","",IF(E84&lt;$B$4,"ja",""))</f>
        <v/>
      </c>
      <c r="G84" s="38">
        <f t="array" ref="G84">IFERROR(_xlfn.TEXTJOIN(", ",TRUE,IF((Jahresplan!BZ$6:BZ$10&lt;&gt;"")*(($B$5="alle")+(Stammdaten!$C$5:$C$9=$B$5)),Stammdaten!$A$5:$A$9&amp;" "&amp;Jahresplan!BZ$6:BZ$10,"")),IF(E84&gt;0,"Namen erst ab Excel 2019, Zahl links stimmt",""))</f>
        <v/>
      </c>
    </row>
    <row r="85">
      <c r="A85" s="32" t="n">
        <v>46464</v>
      </c>
      <c r="B85" s="33" t="inlineStr">
        <is>
          <t>Do</t>
        </is>
      </c>
      <c r="C85" s="34">
        <f>IF($B$5="alle",COUNTIF(Jahresplan!CA$6:CA$10,"U")+COUNTIF(Jahresplan!CA$6:CA$10,"K")+COUNTIF(Jahresplan!CA$6:CA$10,"KK")+COUNTIF(Jahresplan!CA$6:CA$10,"F")+COUNTIF(Jahresplan!CA$6:CA$10,"S")+COUNTIF(Jahresplan!CA$6:CA$10,"UB")+COUNTIF(Jahresplan!CA$6:CA$10,"H")*0.5,SUMPRODUCT((Stammdaten!$C$5:$C$9=$B$5)*((Jahresplan!CA$6:CA$10="U")+(Jahresplan!CA$6:CA$10="K")+(Jahresplan!CA$6:CA$10="KK")+(Jahresplan!CA$6:CA$10="F")+(Jahresplan!CA$6:CA$10="S")+(Jahresplan!CA$6:CA$10="UB")))+SUMPRODUCT((Stammdaten!$C$5:$C$9=$B$5)*(Jahresplan!CA$6:CA$10="H"))*0.5)</f>
        <v/>
      </c>
      <c r="D85" s="35">
        <f>IFERROR(SUMPRODUCT((COUNTIFS(Stammdaten!$D$5:$D$9,Feiertage!$C$1:$R$1,Jahresplan!CA$6:CA$10,"")*($B$5="alle")+COUNTIFS(Stammdaten!$C$5:$C$9,$B$5,Stammdaten!$D$5:$D$9,Feiertage!$C$1:$R$1,Jahresplan!CA$6:CA$10,"")*($B$5&lt;&gt;"alle"))*INDEX(Feiertage!$C$2:$R$20,MATCH($A85,Feiertage!$A$2:$A$20,0),0)),0)</f>
        <v/>
      </c>
      <c r="E85" s="36">
        <f>IF(AND($B$6="Mo bis Fr",WEEKDAY($A85,2)&gt;5),"",IF(IF($B$5="alle",COUNTA(Stammdaten!$A$5:$A$9),COUNTIF(Stammdaten!$C$5:$C$9,$B$5))=0,"",IF($B$5="alle",COUNTA(Stammdaten!$A$5:$A$9),COUNTIF(Stammdaten!$C$5:$C$9,$B$5))-C85-IF($B$6="alle Tage, auch Feiertage",0,D85)))</f>
        <v/>
      </c>
      <c r="F85" s="37">
        <f>IF(E85="","",IF(E85&lt;$B$4,"ja",""))</f>
        <v/>
      </c>
      <c r="G85" s="38">
        <f t="array" ref="G85">IFERROR(_xlfn.TEXTJOIN(", ",TRUE,IF((Jahresplan!CA$6:CA$10&lt;&gt;"")*(($B$5="alle")+(Stammdaten!$C$5:$C$9=$B$5)),Stammdaten!$A$5:$A$9&amp;" "&amp;Jahresplan!CA$6:CA$10,"")),IF(E85&gt;0,"Namen erst ab Excel 2019, Zahl links stimmt",""))</f>
        <v/>
      </c>
    </row>
    <row r="86">
      <c r="A86" s="32" t="n">
        <v>46465</v>
      </c>
      <c r="B86" s="33" t="inlineStr">
        <is>
          <t>Fr</t>
        </is>
      </c>
      <c r="C86" s="34">
        <f>IF($B$5="alle",COUNTIF(Jahresplan!CB$6:CB$10,"U")+COUNTIF(Jahresplan!CB$6:CB$10,"K")+COUNTIF(Jahresplan!CB$6:CB$10,"KK")+COUNTIF(Jahresplan!CB$6:CB$10,"F")+COUNTIF(Jahresplan!CB$6:CB$10,"S")+COUNTIF(Jahresplan!CB$6:CB$10,"UB")+COUNTIF(Jahresplan!CB$6:CB$10,"H")*0.5,SUMPRODUCT((Stammdaten!$C$5:$C$9=$B$5)*((Jahresplan!CB$6:CB$10="U")+(Jahresplan!CB$6:CB$10="K")+(Jahresplan!CB$6:CB$10="KK")+(Jahresplan!CB$6:CB$10="F")+(Jahresplan!CB$6:CB$10="S")+(Jahresplan!CB$6:CB$10="UB")))+SUMPRODUCT((Stammdaten!$C$5:$C$9=$B$5)*(Jahresplan!CB$6:CB$10="H"))*0.5)</f>
        <v/>
      </c>
      <c r="D86" s="35">
        <f>IFERROR(SUMPRODUCT((COUNTIFS(Stammdaten!$D$5:$D$9,Feiertage!$C$1:$R$1,Jahresplan!CB$6:CB$10,"")*($B$5="alle")+COUNTIFS(Stammdaten!$C$5:$C$9,$B$5,Stammdaten!$D$5:$D$9,Feiertage!$C$1:$R$1,Jahresplan!CB$6:CB$10,"")*($B$5&lt;&gt;"alle"))*INDEX(Feiertage!$C$2:$R$20,MATCH($A86,Feiertage!$A$2:$A$20,0),0)),0)</f>
        <v/>
      </c>
      <c r="E86" s="36">
        <f>IF(AND($B$6="Mo bis Fr",WEEKDAY($A86,2)&gt;5),"",IF(IF($B$5="alle",COUNTA(Stammdaten!$A$5:$A$9),COUNTIF(Stammdaten!$C$5:$C$9,$B$5))=0,"",IF($B$5="alle",COUNTA(Stammdaten!$A$5:$A$9),COUNTIF(Stammdaten!$C$5:$C$9,$B$5))-C86-IF($B$6="alle Tage, auch Feiertage",0,D86)))</f>
        <v/>
      </c>
      <c r="F86" s="37">
        <f>IF(E86="","",IF(E86&lt;$B$4,"ja",""))</f>
        <v/>
      </c>
      <c r="G86" s="38">
        <f t="array" ref="G86">IFERROR(_xlfn.TEXTJOIN(", ",TRUE,IF((Jahresplan!CB$6:CB$10&lt;&gt;"")*(($B$5="alle")+(Stammdaten!$C$5:$C$9=$B$5)),Stammdaten!$A$5:$A$9&amp;" "&amp;Jahresplan!CB$6:CB$10,"")),IF(E86&gt;0,"Namen erst ab Excel 2019, Zahl links stimmt",""))</f>
        <v/>
      </c>
    </row>
    <row r="87">
      <c r="A87" s="32" t="n">
        <v>46466</v>
      </c>
      <c r="B87" s="39" t="inlineStr">
        <is>
          <t>Sa</t>
        </is>
      </c>
      <c r="C87" s="34">
        <f>IF($B$5="alle",COUNTIF(Jahresplan!CC$6:CC$10,"U")+COUNTIF(Jahresplan!CC$6:CC$10,"K")+COUNTIF(Jahresplan!CC$6:CC$10,"KK")+COUNTIF(Jahresplan!CC$6:CC$10,"F")+COUNTIF(Jahresplan!CC$6:CC$10,"S")+COUNTIF(Jahresplan!CC$6:CC$10,"UB")+COUNTIF(Jahresplan!CC$6:CC$10,"H")*0.5,SUMPRODUCT((Stammdaten!$C$5:$C$9=$B$5)*((Jahresplan!CC$6:CC$10="U")+(Jahresplan!CC$6:CC$10="K")+(Jahresplan!CC$6:CC$10="KK")+(Jahresplan!CC$6:CC$10="F")+(Jahresplan!CC$6:CC$10="S")+(Jahresplan!CC$6:CC$10="UB")))+SUMPRODUCT((Stammdaten!$C$5:$C$9=$B$5)*(Jahresplan!CC$6:CC$10="H"))*0.5)</f>
        <v/>
      </c>
      <c r="D87" s="35">
        <f>IFERROR(SUMPRODUCT((COUNTIFS(Stammdaten!$D$5:$D$9,Feiertage!$C$1:$R$1,Jahresplan!CC$6:CC$10,"")*($B$5="alle")+COUNTIFS(Stammdaten!$C$5:$C$9,$B$5,Stammdaten!$D$5:$D$9,Feiertage!$C$1:$R$1,Jahresplan!CC$6:CC$10,"")*($B$5&lt;&gt;"alle"))*INDEX(Feiertage!$C$2:$R$20,MATCH($A87,Feiertage!$A$2:$A$20,0),0)),0)</f>
        <v/>
      </c>
      <c r="E87" s="36">
        <f>IF(AND($B$6="Mo bis Fr",WEEKDAY($A87,2)&gt;5),"",IF(IF($B$5="alle",COUNTA(Stammdaten!$A$5:$A$9),COUNTIF(Stammdaten!$C$5:$C$9,$B$5))=0,"",IF($B$5="alle",COUNTA(Stammdaten!$A$5:$A$9),COUNTIF(Stammdaten!$C$5:$C$9,$B$5))-C87-IF($B$6="alle Tage, auch Feiertage",0,D87)))</f>
        <v/>
      </c>
      <c r="F87" s="37">
        <f>IF(E87="","",IF(E87&lt;$B$4,"ja",""))</f>
        <v/>
      </c>
      <c r="G87" s="38">
        <f t="array" ref="G87">IFERROR(_xlfn.TEXTJOIN(", ",TRUE,IF((Jahresplan!CC$6:CC$10&lt;&gt;"")*(($B$5="alle")+(Stammdaten!$C$5:$C$9=$B$5)),Stammdaten!$A$5:$A$9&amp;" "&amp;Jahresplan!CC$6:CC$10,"")),IF(E87&gt;0,"Namen erst ab Excel 2019, Zahl links stimmt",""))</f>
        <v/>
      </c>
    </row>
    <row r="88">
      <c r="A88" s="32" t="n">
        <v>46467</v>
      </c>
      <c r="B88" s="39" t="inlineStr">
        <is>
          <t>So</t>
        </is>
      </c>
      <c r="C88" s="34">
        <f>IF($B$5="alle",COUNTIF(Jahresplan!CD$6:CD$10,"U")+COUNTIF(Jahresplan!CD$6:CD$10,"K")+COUNTIF(Jahresplan!CD$6:CD$10,"KK")+COUNTIF(Jahresplan!CD$6:CD$10,"F")+COUNTIF(Jahresplan!CD$6:CD$10,"S")+COUNTIF(Jahresplan!CD$6:CD$10,"UB")+COUNTIF(Jahresplan!CD$6:CD$10,"H")*0.5,SUMPRODUCT((Stammdaten!$C$5:$C$9=$B$5)*((Jahresplan!CD$6:CD$10="U")+(Jahresplan!CD$6:CD$10="K")+(Jahresplan!CD$6:CD$10="KK")+(Jahresplan!CD$6:CD$10="F")+(Jahresplan!CD$6:CD$10="S")+(Jahresplan!CD$6:CD$10="UB")))+SUMPRODUCT((Stammdaten!$C$5:$C$9=$B$5)*(Jahresplan!CD$6:CD$10="H"))*0.5)</f>
        <v/>
      </c>
      <c r="D88" s="35">
        <f>IFERROR(SUMPRODUCT((COUNTIFS(Stammdaten!$D$5:$D$9,Feiertage!$C$1:$R$1,Jahresplan!CD$6:CD$10,"")*($B$5="alle")+COUNTIFS(Stammdaten!$C$5:$C$9,$B$5,Stammdaten!$D$5:$D$9,Feiertage!$C$1:$R$1,Jahresplan!CD$6:CD$10,"")*($B$5&lt;&gt;"alle"))*INDEX(Feiertage!$C$2:$R$20,MATCH($A88,Feiertage!$A$2:$A$20,0),0)),0)</f>
        <v/>
      </c>
      <c r="E88" s="36">
        <f>IF(AND($B$6="Mo bis Fr",WEEKDAY($A88,2)&gt;5),"",IF(IF($B$5="alle",COUNTA(Stammdaten!$A$5:$A$9),COUNTIF(Stammdaten!$C$5:$C$9,$B$5))=0,"",IF($B$5="alle",COUNTA(Stammdaten!$A$5:$A$9),COUNTIF(Stammdaten!$C$5:$C$9,$B$5))-C88-IF($B$6="alle Tage, auch Feiertage",0,D88)))</f>
        <v/>
      </c>
      <c r="F88" s="37">
        <f>IF(E88="","",IF(E88&lt;$B$4,"ja",""))</f>
        <v/>
      </c>
      <c r="G88" s="38">
        <f t="array" ref="G88">IFERROR(_xlfn.TEXTJOIN(", ",TRUE,IF((Jahresplan!CD$6:CD$10&lt;&gt;"")*(($B$5="alle")+(Stammdaten!$C$5:$C$9=$B$5)),Stammdaten!$A$5:$A$9&amp;" "&amp;Jahresplan!CD$6:CD$10,"")),IF(E88&gt;0,"Namen erst ab Excel 2019, Zahl links stimmt",""))</f>
        <v/>
      </c>
    </row>
    <row r="89">
      <c r="A89" s="32" t="n">
        <v>46468</v>
      </c>
      <c r="B89" s="33" t="inlineStr">
        <is>
          <t>Mo</t>
        </is>
      </c>
      <c r="C89" s="34">
        <f>IF($B$5="alle",COUNTIF(Jahresplan!CE$6:CE$10,"U")+COUNTIF(Jahresplan!CE$6:CE$10,"K")+COUNTIF(Jahresplan!CE$6:CE$10,"KK")+COUNTIF(Jahresplan!CE$6:CE$10,"F")+COUNTIF(Jahresplan!CE$6:CE$10,"S")+COUNTIF(Jahresplan!CE$6:CE$10,"UB")+COUNTIF(Jahresplan!CE$6:CE$10,"H")*0.5,SUMPRODUCT((Stammdaten!$C$5:$C$9=$B$5)*((Jahresplan!CE$6:CE$10="U")+(Jahresplan!CE$6:CE$10="K")+(Jahresplan!CE$6:CE$10="KK")+(Jahresplan!CE$6:CE$10="F")+(Jahresplan!CE$6:CE$10="S")+(Jahresplan!CE$6:CE$10="UB")))+SUMPRODUCT((Stammdaten!$C$5:$C$9=$B$5)*(Jahresplan!CE$6:CE$10="H"))*0.5)</f>
        <v/>
      </c>
      <c r="D89" s="35">
        <f>IFERROR(SUMPRODUCT((COUNTIFS(Stammdaten!$D$5:$D$9,Feiertage!$C$1:$R$1,Jahresplan!CE$6:CE$10,"")*($B$5="alle")+COUNTIFS(Stammdaten!$C$5:$C$9,$B$5,Stammdaten!$D$5:$D$9,Feiertage!$C$1:$R$1,Jahresplan!CE$6:CE$10,"")*($B$5&lt;&gt;"alle"))*INDEX(Feiertage!$C$2:$R$20,MATCH($A89,Feiertage!$A$2:$A$20,0),0)),0)</f>
        <v/>
      </c>
      <c r="E89" s="36">
        <f>IF(AND($B$6="Mo bis Fr",WEEKDAY($A89,2)&gt;5),"",IF(IF($B$5="alle",COUNTA(Stammdaten!$A$5:$A$9),COUNTIF(Stammdaten!$C$5:$C$9,$B$5))=0,"",IF($B$5="alle",COUNTA(Stammdaten!$A$5:$A$9),COUNTIF(Stammdaten!$C$5:$C$9,$B$5))-C89-IF($B$6="alle Tage, auch Feiertage",0,D89)))</f>
        <v/>
      </c>
      <c r="F89" s="37">
        <f>IF(E89="","",IF(E89&lt;$B$4,"ja",""))</f>
        <v/>
      </c>
      <c r="G89" s="38">
        <f t="array" ref="G89">IFERROR(_xlfn.TEXTJOIN(", ",TRUE,IF((Jahresplan!CE$6:CE$10&lt;&gt;"")*(($B$5="alle")+(Stammdaten!$C$5:$C$9=$B$5)),Stammdaten!$A$5:$A$9&amp;" "&amp;Jahresplan!CE$6:CE$10,"")),IF(E89&gt;0,"Namen erst ab Excel 2019, Zahl links stimmt",""))</f>
        <v/>
      </c>
    </row>
    <row r="90">
      <c r="A90" s="32" t="n">
        <v>46469</v>
      </c>
      <c r="B90" s="33" t="inlineStr">
        <is>
          <t>Di</t>
        </is>
      </c>
      <c r="C90" s="34">
        <f>IF($B$5="alle",COUNTIF(Jahresplan!CF$6:CF$10,"U")+COUNTIF(Jahresplan!CF$6:CF$10,"K")+COUNTIF(Jahresplan!CF$6:CF$10,"KK")+COUNTIF(Jahresplan!CF$6:CF$10,"F")+COUNTIF(Jahresplan!CF$6:CF$10,"S")+COUNTIF(Jahresplan!CF$6:CF$10,"UB")+COUNTIF(Jahresplan!CF$6:CF$10,"H")*0.5,SUMPRODUCT((Stammdaten!$C$5:$C$9=$B$5)*((Jahresplan!CF$6:CF$10="U")+(Jahresplan!CF$6:CF$10="K")+(Jahresplan!CF$6:CF$10="KK")+(Jahresplan!CF$6:CF$10="F")+(Jahresplan!CF$6:CF$10="S")+(Jahresplan!CF$6:CF$10="UB")))+SUMPRODUCT((Stammdaten!$C$5:$C$9=$B$5)*(Jahresplan!CF$6:CF$10="H"))*0.5)</f>
        <v/>
      </c>
      <c r="D90" s="35">
        <f>IFERROR(SUMPRODUCT((COUNTIFS(Stammdaten!$D$5:$D$9,Feiertage!$C$1:$R$1,Jahresplan!CF$6:CF$10,"")*($B$5="alle")+COUNTIFS(Stammdaten!$C$5:$C$9,$B$5,Stammdaten!$D$5:$D$9,Feiertage!$C$1:$R$1,Jahresplan!CF$6:CF$10,"")*($B$5&lt;&gt;"alle"))*INDEX(Feiertage!$C$2:$R$20,MATCH($A90,Feiertage!$A$2:$A$20,0),0)),0)</f>
        <v/>
      </c>
      <c r="E90" s="36">
        <f>IF(AND($B$6="Mo bis Fr",WEEKDAY($A90,2)&gt;5),"",IF(IF($B$5="alle",COUNTA(Stammdaten!$A$5:$A$9),COUNTIF(Stammdaten!$C$5:$C$9,$B$5))=0,"",IF($B$5="alle",COUNTA(Stammdaten!$A$5:$A$9),COUNTIF(Stammdaten!$C$5:$C$9,$B$5))-C90-IF($B$6="alle Tage, auch Feiertage",0,D90)))</f>
        <v/>
      </c>
      <c r="F90" s="37">
        <f>IF(E90="","",IF(E90&lt;$B$4,"ja",""))</f>
        <v/>
      </c>
      <c r="G90" s="38">
        <f t="array" ref="G90">IFERROR(_xlfn.TEXTJOIN(", ",TRUE,IF((Jahresplan!CF$6:CF$10&lt;&gt;"")*(($B$5="alle")+(Stammdaten!$C$5:$C$9=$B$5)),Stammdaten!$A$5:$A$9&amp;" "&amp;Jahresplan!CF$6:CF$10,"")),IF(E90&gt;0,"Namen erst ab Excel 2019, Zahl links stimmt",""))</f>
        <v/>
      </c>
    </row>
    <row r="91">
      <c r="A91" s="32" t="n">
        <v>46470</v>
      </c>
      <c r="B91" s="33" t="inlineStr">
        <is>
          <t>Mi</t>
        </is>
      </c>
      <c r="C91" s="34">
        <f>IF($B$5="alle",COUNTIF(Jahresplan!CG$6:CG$10,"U")+COUNTIF(Jahresplan!CG$6:CG$10,"K")+COUNTIF(Jahresplan!CG$6:CG$10,"KK")+COUNTIF(Jahresplan!CG$6:CG$10,"F")+COUNTIF(Jahresplan!CG$6:CG$10,"S")+COUNTIF(Jahresplan!CG$6:CG$10,"UB")+COUNTIF(Jahresplan!CG$6:CG$10,"H")*0.5,SUMPRODUCT((Stammdaten!$C$5:$C$9=$B$5)*((Jahresplan!CG$6:CG$10="U")+(Jahresplan!CG$6:CG$10="K")+(Jahresplan!CG$6:CG$10="KK")+(Jahresplan!CG$6:CG$10="F")+(Jahresplan!CG$6:CG$10="S")+(Jahresplan!CG$6:CG$10="UB")))+SUMPRODUCT((Stammdaten!$C$5:$C$9=$B$5)*(Jahresplan!CG$6:CG$10="H"))*0.5)</f>
        <v/>
      </c>
      <c r="D91" s="35">
        <f>IFERROR(SUMPRODUCT((COUNTIFS(Stammdaten!$D$5:$D$9,Feiertage!$C$1:$R$1,Jahresplan!CG$6:CG$10,"")*($B$5="alle")+COUNTIFS(Stammdaten!$C$5:$C$9,$B$5,Stammdaten!$D$5:$D$9,Feiertage!$C$1:$R$1,Jahresplan!CG$6:CG$10,"")*($B$5&lt;&gt;"alle"))*INDEX(Feiertage!$C$2:$R$20,MATCH($A91,Feiertage!$A$2:$A$20,0),0)),0)</f>
        <v/>
      </c>
      <c r="E91" s="36">
        <f>IF(AND($B$6="Mo bis Fr",WEEKDAY($A91,2)&gt;5),"",IF(IF($B$5="alle",COUNTA(Stammdaten!$A$5:$A$9),COUNTIF(Stammdaten!$C$5:$C$9,$B$5))=0,"",IF($B$5="alle",COUNTA(Stammdaten!$A$5:$A$9),COUNTIF(Stammdaten!$C$5:$C$9,$B$5))-C91-IF($B$6="alle Tage, auch Feiertage",0,D91)))</f>
        <v/>
      </c>
      <c r="F91" s="37">
        <f>IF(E91="","",IF(E91&lt;$B$4,"ja",""))</f>
        <v/>
      </c>
      <c r="G91" s="38">
        <f t="array" ref="G91">IFERROR(_xlfn.TEXTJOIN(", ",TRUE,IF((Jahresplan!CG$6:CG$10&lt;&gt;"")*(($B$5="alle")+(Stammdaten!$C$5:$C$9=$B$5)),Stammdaten!$A$5:$A$9&amp;" "&amp;Jahresplan!CG$6:CG$10,"")),IF(E91&gt;0,"Namen erst ab Excel 2019, Zahl links stimmt",""))</f>
        <v/>
      </c>
    </row>
    <row r="92">
      <c r="A92" s="32" t="n">
        <v>46471</v>
      </c>
      <c r="B92" s="33" t="inlineStr">
        <is>
          <t>Do</t>
        </is>
      </c>
      <c r="C92" s="34">
        <f>IF($B$5="alle",COUNTIF(Jahresplan!CH$6:CH$10,"U")+COUNTIF(Jahresplan!CH$6:CH$10,"K")+COUNTIF(Jahresplan!CH$6:CH$10,"KK")+COUNTIF(Jahresplan!CH$6:CH$10,"F")+COUNTIF(Jahresplan!CH$6:CH$10,"S")+COUNTIF(Jahresplan!CH$6:CH$10,"UB")+COUNTIF(Jahresplan!CH$6:CH$10,"H")*0.5,SUMPRODUCT((Stammdaten!$C$5:$C$9=$B$5)*((Jahresplan!CH$6:CH$10="U")+(Jahresplan!CH$6:CH$10="K")+(Jahresplan!CH$6:CH$10="KK")+(Jahresplan!CH$6:CH$10="F")+(Jahresplan!CH$6:CH$10="S")+(Jahresplan!CH$6:CH$10="UB")))+SUMPRODUCT((Stammdaten!$C$5:$C$9=$B$5)*(Jahresplan!CH$6:CH$10="H"))*0.5)</f>
        <v/>
      </c>
      <c r="D92" s="35">
        <f>IFERROR(SUMPRODUCT((COUNTIFS(Stammdaten!$D$5:$D$9,Feiertage!$C$1:$R$1,Jahresplan!CH$6:CH$10,"")*($B$5="alle")+COUNTIFS(Stammdaten!$C$5:$C$9,$B$5,Stammdaten!$D$5:$D$9,Feiertage!$C$1:$R$1,Jahresplan!CH$6:CH$10,"")*($B$5&lt;&gt;"alle"))*INDEX(Feiertage!$C$2:$R$20,MATCH($A92,Feiertage!$A$2:$A$20,0),0)),0)</f>
        <v/>
      </c>
      <c r="E92" s="36">
        <f>IF(AND($B$6="Mo bis Fr",WEEKDAY($A92,2)&gt;5),"",IF(IF($B$5="alle",COUNTA(Stammdaten!$A$5:$A$9),COUNTIF(Stammdaten!$C$5:$C$9,$B$5))=0,"",IF($B$5="alle",COUNTA(Stammdaten!$A$5:$A$9),COUNTIF(Stammdaten!$C$5:$C$9,$B$5))-C92-IF($B$6="alle Tage, auch Feiertage",0,D92)))</f>
        <v/>
      </c>
      <c r="F92" s="37">
        <f>IF(E92="","",IF(E92&lt;$B$4,"ja",""))</f>
        <v/>
      </c>
      <c r="G92" s="38">
        <f t="array" ref="G92">IFERROR(_xlfn.TEXTJOIN(", ",TRUE,IF((Jahresplan!CH$6:CH$10&lt;&gt;"")*(($B$5="alle")+(Stammdaten!$C$5:$C$9=$B$5)),Stammdaten!$A$5:$A$9&amp;" "&amp;Jahresplan!CH$6:CH$10,"")),IF(E92&gt;0,"Namen erst ab Excel 2019, Zahl links stimmt",""))</f>
        <v/>
      </c>
    </row>
    <row r="93">
      <c r="A93" s="32" t="n">
        <v>46472</v>
      </c>
      <c r="B93" s="33" t="inlineStr">
        <is>
          <t>Fr</t>
        </is>
      </c>
      <c r="C93" s="34">
        <f>IF($B$5="alle",COUNTIF(Jahresplan!CI$6:CI$10,"U")+COUNTIF(Jahresplan!CI$6:CI$10,"K")+COUNTIF(Jahresplan!CI$6:CI$10,"KK")+COUNTIF(Jahresplan!CI$6:CI$10,"F")+COUNTIF(Jahresplan!CI$6:CI$10,"S")+COUNTIF(Jahresplan!CI$6:CI$10,"UB")+COUNTIF(Jahresplan!CI$6:CI$10,"H")*0.5,SUMPRODUCT((Stammdaten!$C$5:$C$9=$B$5)*((Jahresplan!CI$6:CI$10="U")+(Jahresplan!CI$6:CI$10="K")+(Jahresplan!CI$6:CI$10="KK")+(Jahresplan!CI$6:CI$10="F")+(Jahresplan!CI$6:CI$10="S")+(Jahresplan!CI$6:CI$10="UB")))+SUMPRODUCT((Stammdaten!$C$5:$C$9=$B$5)*(Jahresplan!CI$6:CI$10="H"))*0.5)</f>
        <v/>
      </c>
      <c r="D93" s="35">
        <f>IFERROR(SUMPRODUCT((COUNTIFS(Stammdaten!$D$5:$D$9,Feiertage!$C$1:$R$1,Jahresplan!CI$6:CI$10,"")*($B$5="alle")+COUNTIFS(Stammdaten!$C$5:$C$9,$B$5,Stammdaten!$D$5:$D$9,Feiertage!$C$1:$R$1,Jahresplan!CI$6:CI$10,"")*($B$5&lt;&gt;"alle"))*INDEX(Feiertage!$C$2:$R$20,MATCH($A93,Feiertage!$A$2:$A$20,0),0)),0)</f>
        <v/>
      </c>
      <c r="E93" s="36">
        <f>IF(AND($B$6="Mo bis Fr",WEEKDAY($A93,2)&gt;5),"",IF(IF($B$5="alle",COUNTA(Stammdaten!$A$5:$A$9),COUNTIF(Stammdaten!$C$5:$C$9,$B$5))=0,"",IF($B$5="alle",COUNTA(Stammdaten!$A$5:$A$9),COUNTIF(Stammdaten!$C$5:$C$9,$B$5))-C93-IF($B$6="alle Tage, auch Feiertage",0,D93)))</f>
        <v/>
      </c>
      <c r="F93" s="37">
        <f>IF(E93="","",IF(E93&lt;$B$4,"ja",""))</f>
        <v/>
      </c>
      <c r="G93" s="38">
        <f t="array" ref="G93">IFERROR(_xlfn.TEXTJOIN(", ",TRUE,IF((Jahresplan!CI$6:CI$10&lt;&gt;"")*(($B$5="alle")+(Stammdaten!$C$5:$C$9=$B$5)),Stammdaten!$A$5:$A$9&amp;" "&amp;Jahresplan!CI$6:CI$10,"")),IF(E93&gt;0,"Namen erst ab Excel 2019, Zahl links stimmt",""))</f>
        <v/>
      </c>
    </row>
    <row r="94">
      <c r="A94" s="32" t="n">
        <v>46473</v>
      </c>
      <c r="B94" s="39" t="inlineStr">
        <is>
          <t>Sa</t>
        </is>
      </c>
      <c r="C94" s="34">
        <f>IF($B$5="alle",COUNTIF(Jahresplan!CJ$6:CJ$10,"U")+COUNTIF(Jahresplan!CJ$6:CJ$10,"K")+COUNTIF(Jahresplan!CJ$6:CJ$10,"KK")+COUNTIF(Jahresplan!CJ$6:CJ$10,"F")+COUNTIF(Jahresplan!CJ$6:CJ$10,"S")+COUNTIF(Jahresplan!CJ$6:CJ$10,"UB")+COUNTIF(Jahresplan!CJ$6:CJ$10,"H")*0.5,SUMPRODUCT((Stammdaten!$C$5:$C$9=$B$5)*((Jahresplan!CJ$6:CJ$10="U")+(Jahresplan!CJ$6:CJ$10="K")+(Jahresplan!CJ$6:CJ$10="KK")+(Jahresplan!CJ$6:CJ$10="F")+(Jahresplan!CJ$6:CJ$10="S")+(Jahresplan!CJ$6:CJ$10="UB")))+SUMPRODUCT((Stammdaten!$C$5:$C$9=$B$5)*(Jahresplan!CJ$6:CJ$10="H"))*0.5)</f>
        <v/>
      </c>
      <c r="D94" s="35">
        <f>IFERROR(SUMPRODUCT((COUNTIFS(Stammdaten!$D$5:$D$9,Feiertage!$C$1:$R$1,Jahresplan!CJ$6:CJ$10,"")*($B$5="alle")+COUNTIFS(Stammdaten!$C$5:$C$9,$B$5,Stammdaten!$D$5:$D$9,Feiertage!$C$1:$R$1,Jahresplan!CJ$6:CJ$10,"")*($B$5&lt;&gt;"alle"))*INDEX(Feiertage!$C$2:$R$20,MATCH($A94,Feiertage!$A$2:$A$20,0),0)),0)</f>
        <v/>
      </c>
      <c r="E94" s="36">
        <f>IF(AND($B$6="Mo bis Fr",WEEKDAY($A94,2)&gt;5),"",IF(IF($B$5="alle",COUNTA(Stammdaten!$A$5:$A$9),COUNTIF(Stammdaten!$C$5:$C$9,$B$5))=0,"",IF($B$5="alle",COUNTA(Stammdaten!$A$5:$A$9),COUNTIF(Stammdaten!$C$5:$C$9,$B$5))-C94-IF($B$6="alle Tage, auch Feiertage",0,D94)))</f>
        <v/>
      </c>
      <c r="F94" s="37">
        <f>IF(E94="","",IF(E94&lt;$B$4,"ja",""))</f>
        <v/>
      </c>
      <c r="G94" s="38">
        <f t="array" ref="G94">IFERROR(_xlfn.TEXTJOIN(", ",TRUE,IF((Jahresplan!CJ$6:CJ$10&lt;&gt;"")*(($B$5="alle")+(Stammdaten!$C$5:$C$9=$B$5)),Stammdaten!$A$5:$A$9&amp;" "&amp;Jahresplan!CJ$6:CJ$10,"")),IF(E94&gt;0,"Namen erst ab Excel 2019, Zahl links stimmt",""))</f>
        <v/>
      </c>
    </row>
    <row r="95">
      <c r="A95" s="32" t="n">
        <v>46474</v>
      </c>
      <c r="B95" s="39" t="inlineStr">
        <is>
          <t>So</t>
        </is>
      </c>
      <c r="C95" s="34">
        <f>IF($B$5="alle",COUNTIF(Jahresplan!CK$6:CK$10,"U")+COUNTIF(Jahresplan!CK$6:CK$10,"K")+COUNTIF(Jahresplan!CK$6:CK$10,"KK")+COUNTIF(Jahresplan!CK$6:CK$10,"F")+COUNTIF(Jahresplan!CK$6:CK$10,"S")+COUNTIF(Jahresplan!CK$6:CK$10,"UB")+COUNTIF(Jahresplan!CK$6:CK$10,"H")*0.5,SUMPRODUCT((Stammdaten!$C$5:$C$9=$B$5)*((Jahresplan!CK$6:CK$10="U")+(Jahresplan!CK$6:CK$10="K")+(Jahresplan!CK$6:CK$10="KK")+(Jahresplan!CK$6:CK$10="F")+(Jahresplan!CK$6:CK$10="S")+(Jahresplan!CK$6:CK$10="UB")))+SUMPRODUCT((Stammdaten!$C$5:$C$9=$B$5)*(Jahresplan!CK$6:CK$10="H"))*0.5)</f>
        <v/>
      </c>
      <c r="D95" s="35">
        <f>IFERROR(SUMPRODUCT((COUNTIFS(Stammdaten!$D$5:$D$9,Feiertage!$C$1:$R$1,Jahresplan!CK$6:CK$10,"")*($B$5="alle")+COUNTIFS(Stammdaten!$C$5:$C$9,$B$5,Stammdaten!$D$5:$D$9,Feiertage!$C$1:$R$1,Jahresplan!CK$6:CK$10,"")*($B$5&lt;&gt;"alle"))*INDEX(Feiertage!$C$2:$R$20,MATCH($A95,Feiertage!$A$2:$A$20,0),0)),0)</f>
        <v/>
      </c>
      <c r="E95" s="36">
        <f>IF(AND($B$6="Mo bis Fr",WEEKDAY($A95,2)&gt;5),"",IF(IF($B$5="alle",COUNTA(Stammdaten!$A$5:$A$9),COUNTIF(Stammdaten!$C$5:$C$9,$B$5))=0,"",IF($B$5="alle",COUNTA(Stammdaten!$A$5:$A$9),COUNTIF(Stammdaten!$C$5:$C$9,$B$5))-C95-IF($B$6="alle Tage, auch Feiertage",0,D95)))</f>
        <v/>
      </c>
      <c r="F95" s="37">
        <f>IF(E95="","",IF(E95&lt;$B$4,"ja",""))</f>
        <v/>
      </c>
      <c r="G95" s="38">
        <f t="array" ref="G95">IFERROR(_xlfn.TEXTJOIN(", ",TRUE,IF((Jahresplan!CK$6:CK$10&lt;&gt;"")*(($B$5="alle")+(Stammdaten!$C$5:$C$9=$B$5)),Stammdaten!$A$5:$A$9&amp;" "&amp;Jahresplan!CK$6:CK$10,"")),IF(E95&gt;0,"Namen erst ab Excel 2019, Zahl links stimmt",""))</f>
        <v/>
      </c>
    </row>
    <row r="96">
      <c r="A96" s="32" t="n">
        <v>46475</v>
      </c>
      <c r="B96" s="33" t="inlineStr">
        <is>
          <t>Mo</t>
        </is>
      </c>
      <c r="C96" s="34">
        <f>IF($B$5="alle",COUNTIF(Jahresplan!CL$6:CL$10,"U")+COUNTIF(Jahresplan!CL$6:CL$10,"K")+COUNTIF(Jahresplan!CL$6:CL$10,"KK")+COUNTIF(Jahresplan!CL$6:CL$10,"F")+COUNTIF(Jahresplan!CL$6:CL$10,"S")+COUNTIF(Jahresplan!CL$6:CL$10,"UB")+COUNTIF(Jahresplan!CL$6:CL$10,"H")*0.5,SUMPRODUCT((Stammdaten!$C$5:$C$9=$B$5)*((Jahresplan!CL$6:CL$10="U")+(Jahresplan!CL$6:CL$10="K")+(Jahresplan!CL$6:CL$10="KK")+(Jahresplan!CL$6:CL$10="F")+(Jahresplan!CL$6:CL$10="S")+(Jahresplan!CL$6:CL$10="UB")))+SUMPRODUCT((Stammdaten!$C$5:$C$9=$B$5)*(Jahresplan!CL$6:CL$10="H"))*0.5)</f>
        <v/>
      </c>
      <c r="D96" s="35">
        <f>IFERROR(SUMPRODUCT((COUNTIFS(Stammdaten!$D$5:$D$9,Feiertage!$C$1:$R$1,Jahresplan!CL$6:CL$10,"")*($B$5="alle")+COUNTIFS(Stammdaten!$C$5:$C$9,$B$5,Stammdaten!$D$5:$D$9,Feiertage!$C$1:$R$1,Jahresplan!CL$6:CL$10,"")*($B$5&lt;&gt;"alle"))*INDEX(Feiertage!$C$2:$R$20,MATCH($A96,Feiertage!$A$2:$A$20,0),0)),0)</f>
        <v/>
      </c>
      <c r="E96" s="36">
        <f>IF(AND($B$6="Mo bis Fr",WEEKDAY($A96,2)&gt;5),"",IF(IF($B$5="alle",COUNTA(Stammdaten!$A$5:$A$9),COUNTIF(Stammdaten!$C$5:$C$9,$B$5))=0,"",IF($B$5="alle",COUNTA(Stammdaten!$A$5:$A$9),COUNTIF(Stammdaten!$C$5:$C$9,$B$5))-C96-IF($B$6="alle Tage, auch Feiertage",0,D96)))</f>
        <v/>
      </c>
      <c r="F96" s="37">
        <f>IF(E96="","",IF(E96&lt;$B$4,"ja",""))</f>
        <v/>
      </c>
      <c r="G96" s="38">
        <f t="array" ref="G96">IFERROR(_xlfn.TEXTJOIN(", ",TRUE,IF((Jahresplan!CL$6:CL$10&lt;&gt;"")*(($B$5="alle")+(Stammdaten!$C$5:$C$9=$B$5)),Stammdaten!$A$5:$A$9&amp;" "&amp;Jahresplan!CL$6:CL$10,"")),IF(E96&gt;0,"Namen erst ab Excel 2019, Zahl links stimmt",""))</f>
        <v/>
      </c>
    </row>
    <row r="97">
      <c r="A97" s="32" t="n">
        <v>46476</v>
      </c>
      <c r="B97" s="33" t="inlineStr">
        <is>
          <t>Di</t>
        </is>
      </c>
      <c r="C97" s="34">
        <f>IF($B$5="alle",COUNTIF(Jahresplan!CM$6:CM$10,"U")+COUNTIF(Jahresplan!CM$6:CM$10,"K")+COUNTIF(Jahresplan!CM$6:CM$10,"KK")+COUNTIF(Jahresplan!CM$6:CM$10,"F")+COUNTIF(Jahresplan!CM$6:CM$10,"S")+COUNTIF(Jahresplan!CM$6:CM$10,"UB")+COUNTIF(Jahresplan!CM$6:CM$10,"H")*0.5,SUMPRODUCT((Stammdaten!$C$5:$C$9=$B$5)*((Jahresplan!CM$6:CM$10="U")+(Jahresplan!CM$6:CM$10="K")+(Jahresplan!CM$6:CM$10="KK")+(Jahresplan!CM$6:CM$10="F")+(Jahresplan!CM$6:CM$10="S")+(Jahresplan!CM$6:CM$10="UB")))+SUMPRODUCT((Stammdaten!$C$5:$C$9=$B$5)*(Jahresplan!CM$6:CM$10="H"))*0.5)</f>
        <v/>
      </c>
      <c r="D97" s="35">
        <f>IFERROR(SUMPRODUCT((COUNTIFS(Stammdaten!$D$5:$D$9,Feiertage!$C$1:$R$1,Jahresplan!CM$6:CM$10,"")*($B$5="alle")+COUNTIFS(Stammdaten!$C$5:$C$9,$B$5,Stammdaten!$D$5:$D$9,Feiertage!$C$1:$R$1,Jahresplan!CM$6:CM$10,"")*($B$5&lt;&gt;"alle"))*INDEX(Feiertage!$C$2:$R$20,MATCH($A97,Feiertage!$A$2:$A$20,0),0)),0)</f>
        <v/>
      </c>
      <c r="E97" s="36">
        <f>IF(AND($B$6="Mo bis Fr",WEEKDAY($A97,2)&gt;5),"",IF(IF($B$5="alle",COUNTA(Stammdaten!$A$5:$A$9),COUNTIF(Stammdaten!$C$5:$C$9,$B$5))=0,"",IF($B$5="alle",COUNTA(Stammdaten!$A$5:$A$9),COUNTIF(Stammdaten!$C$5:$C$9,$B$5))-C97-IF($B$6="alle Tage, auch Feiertage",0,D97)))</f>
        <v/>
      </c>
      <c r="F97" s="37">
        <f>IF(E97="","",IF(E97&lt;$B$4,"ja",""))</f>
        <v/>
      </c>
      <c r="G97" s="38">
        <f t="array" ref="G97">IFERROR(_xlfn.TEXTJOIN(", ",TRUE,IF((Jahresplan!CM$6:CM$10&lt;&gt;"")*(($B$5="alle")+(Stammdaten!$C$5:$C$9=$B$5)),Stammdaten!$A$5:$A$9&amp;" "&amp;Jahresplan!CM$6:CM$10,"")),IF(E97&gt;0,"Namen erst ab Excel 2019, Zahl links stimmt",""))</f>
        <v/>
      </c>
    </row>
    <row r="98">
      <c r="A98" s="32" t="n">
        <v>46477</v>
      </c>
      <c r="B98" s="33" t="inlineStr">
        <is>
          <t>Mi</t>
        </is>
      </c>
      <c r="C98" s="34">
        <f>IF($B$5="alle",COUNTIF(Jahresplan!CN$6:CN$10,"U")+COUNTIF(Jahresplan!CN$6:CN$10,"K")+COUNTIF(Jahresplan!CN$6:CN$10,"KK")+COUNTIF(Jahresplan!CN$6:CN$10,"F")+COUNTIF(Jahresplan!CN$6:CN$10,"S")+COUNTIF(Jahresplan!CN$6:CN$10,"UB")+COUNTIF(Jahresplan!CN$6:CN$10,"H")*0.5,SUMPRODUCT((Stammdaten!$C$5:$C$9=$B$5)*((Jahresplan!CN$6:CN$10="U")+(Jahresplan!CN$6:CN$10="K")+(Jahresplan!CN$6:CN$10="KK")+(Jahresplan!CN$6:CN$10="F")+(Jahresplan!CN$6:CN$10="S")+(Jahresplan!CN$6:CN$10="UB")))+SUMPRODUCT((Stammdaten!$C$5:$C$9=$B$5)*(Jahresplan!CN$6:CN$10="H"))*0.5)</f>
        <v/>
      </c>
      <c r="D98" s="35">
        <f>IFERROR(SUMPRODUCT((COUNTIFS(Stammdaten!$D$5:$D$9,Feiertage!$C$1:$R$1,Jahresplan!CN$6:CN$10,"")*($B$5="alle")+COUNTIFS(Stammdaten!$C$5:$C$9,$B$5,Stammdaten!$D$5:$D$9,Feiertage!$C$1:$R$1,Jahresplan!CN$6:CN$10,"")*($B$5&lt;&gt;"alle"))*INDEX(Feiertage!$C$2:$R$20,MATCH($A98,Feiertage!$A$2:$A$20,0),0)),0)</f>
        <v/>
      </c>
      <c r="E98" s="36">
        <f>IF(AND($B$6="Mo bis Fr",WEEKDAY($A98,2)&gt;5),"",IF(IF($B$5="alle",COUNTA(Stammdaten!$A$5:$A$9),COUNTIF(Stammdaten!$C$5:$C$9,$B$5))=0,"",IF($B$5="alle",COUNTA(Stammdaten!$A$5:$A$9),COUNTIF(Stammdaten!$C$5:$C$9,$B$5))-C98-IF($B$6="alle Tage, auch Feiertage",0,D98)))</f>
        <v/>
      </c>
      <c r="F98" s="37">
        <f>IF(E98="","",IF(E98&lt;$B$4,"ja",""))</f>
        <v/>
      </c>
      <c r="G98" s="38">
        <f t="array" ref="G98">IFERROR(_xlfn.TEXTJOIN(", ",TRUE,IF((Jahresplan!CN$6:CN$10&lt;&gt;"")*(($B$5="alle")+(Stammdaten!$C$5:$C$9=$B$5)),Stammdaten!$A$5:$A$9&amp;" "&amp;Jahresplan!CN$6:CN$10,"")),IF(E98&gt;0,"Namen erst ab Excel 2019, Zahl links stimmt",""))</f>
        <v/>
      </c>
    </row>
    <row r="99">
      <c r="A99" s="32" t="n">
        <v>46478</v>
      </c>
      <c r="B99" s="33" t="inlineStr">
        <is>
          <t>Do</t>
        </is>
      </c>
      <c r="C99" s="34">
        <f>IF($B$5="alle",COUNTIF(Jahresplan!CO$6:CO$10,"U")+COUNTIF(Jahresplan!CO$6:CO$10,"K")+COUNTIF(Jahresplan!CO$6:CO$10,"KK")+COUNTIF(Jahresplan!CO$6:CO$10,"F")+COUNTIF(Jahresplan!CO$6:CO$10,"S")+COUNTIF(Jahresplan!CO$6:CO$10,"UB")+COUNTIF(Jahresplan!CO$6:CO$10,"H")*0.5,SUMPRODUCT((Stammdaten!$C$5:$C$9=$B$5)*((Jahresplan!CO$6:CO$10="U")+(Jahresplan!CO$6:CO$10="K")+(Jahresplan!CO$6:CO$10="KK")+(Jahresplan!CO$6:CO$10="F")+(Jahresplan!CO$6:CO$10="S")+(Jahresplan!CO$6:CO$10="UB")))+SUMPRODUCT((Stammdaten!$C$5:$C$9=$B$5)*(Jahresplan!CO$6:CO$10="H"))*0.5)</f>
        <v/>
      </c>
      <c r="D99" s="35">
        <f>IFERROR(SUMPRODUCT((COUNTIFS(Stammdaten!$D$5:$D$9,Feiertage!$C$1:$R$1,Jahresplan!CO$6:CO$10,"")*($B$5="alle")+COUNTIFS(Stammdaten!$C$5:$C$9,$B$5,Stammdaten!$D$5:$D$9,Feiertage!$C$1:$R$1,Jahresplan!CO$6:CO$10,"")*($B$5&lt;&gt;"alle"))*INDEX(Feiertage!$C$2:$R$20,MATCH($A99,Feiertage!$A$2:$A$20,0),0)),0)</f>
        <v/>
      </c>
      <c r="E99" s="36">
        <f>IF(AND($B$6="Mo bis Fr",WEEKDAY($A99,2)&gt;5),"",IF(IF($B$5="alle",COUNTA(Stammdaten!$A$5:$A$9),COUNTIF(Stammdaten!$C$5:$C$9,$B$5))=0,"",IF($B$5="alle",COUNTA(Stammdaten!$A$5:$A$9),COUNTIF(Stammdaten!$C$5:$C$9,$B$5))-C99-IF($B$6="alle Tage, auch Feiertage",0,D99)))</f>
        <v/>
      </c>
      <c r="F99" s="37">
        <f>IF(E99="","",IF(E99&lt;$B$4,"ja",""))</f>
        <v/>
      </c>
      <c r="G99" s="38">
        <f t="array" ref="G99">IFERROR(_xlfn.TEXTJOIN(", ",TRUE,IF((Jahresplan!CO$6:CO$10&lt;&gt;"")*(($B$5="alle")+(Stammdaten!$C$5:$C$9=$B$5)),Stammdaten!$A$5:$A$9&amp;" "&amp;Jahresplan!CO$6:CO$10,"")),IF(E99&gt;0,"Namen erst ab Excel 2019, Zahl links stimmt",""))</f>
        <v/>
      </c>
    </row>
    <row r="100">
      <c r="A100" s="32" t="n">
        <v>46479</v>
      </c>
      <c r="B100" s="33" t="inlineStr">
        <is>
          <t>Fr</t>
        </is>
      </c>
      <c r="C100" s="34">
        <f>IF($B$5="alle",COUNTIF(Jahresplan!CP$6:CP$10,"U")+COUNTIF(Jahresplan!CP$6:CP$10,"K")+COUNTIF(Jahresplan!CP$6:CP$10,"KK")+COUNTIF(Jahresplan!CP$6:CP$10,"F")+COUNTIF(Jahresplan!CP$6:CP$10,"S")+COUNTIF(Jahresplan!CP$6:CP$10,"UB")+COUNTIF(Jahresplan!CP$6:CP$10,"H")*0.5,SUMPRODUCT((Stammdaten!$C$5:$C$9=$B$5)*((Jahresplan!CP$6:CP$10="U")+(Jahresplan!CP$6:CP$10="K")+(Jahresplan!CP$6:CP$10="KK")+(Jahresplan!CP$6:CP$10="F")+(Jahresplan!CP$6:CP$10="S")+(Jahresplan!CP$6:CP$10="UB")))+SUMPRODUCT((Stammdaten!$C$5:$C$9=$B$5)*(Jahresplan!CP$6:CP$10="H"))*0.5)</f>
        <v/>
      </c>
      <c r="D100" s="35">
        <f>IFERROR(SUMPRODUCT((COUNTIFS(Stammdaten!$D$5:$D$9,Feiertage!$C$1:$R$1,Jahresplan!CP$6:CP$10,"")*($B$5="alle")+COUNTIFS(Stammdaten!$C$5:$C$9,$B$5,Stammdaten!$D$5:$D$9,Feiertage!$C$1:$R$1,Jahresplan!CP$6:CP$10,"")*($B$5&lt;&gt;"alle"))*INDEX(Feiertage!$C$2:$R$20,MATCH($A100,Feiertage!$A$2:$A$20,0),0)),0)</f>
        <v/>
      </c>
      <c r="E100" s="36">
        <f>IF(AND($B$6="Mo bis Fr",WEEKDAY($A100,2)&gt;5),"",IF(IF($B$5="alle",COUNTA(Stammdaten!$A$5:$A$9),COUNTIF(Stammdaten!$C$5:$C$9,$B$5))=0,"",IF($B$5="alle",COUNTA(Stammdaten!$A$5:$A$9),COUNTIF(Stammdaten!$C$5:$C$9,$B$5))-C100-IF($B$6="alle Tage, auch Feiertage",0,D100)))</f>
        <v/>
      </c>
      <c r="F100" s="37">
        <f>IF(E100="","",IF(E100&lt;$B$4,"ja",""))</f>
        <v/>
      </c>
      <c r="G100" s="38">
        <f t="array" ref="G100">IFERROR(_xlfn.TEXTJOIN(", ",TRUE,IF((Jahresplan!CP$6:CP$10&lt;&gt;"")*(($B$5="alle")+(Stammdaten!$C$5:$C$9=$B$5)),Stammdaten!$A$5:$A$9&amp;" "&amp;Jahresplan!CP$6:CP$10,"")),IF(E100&gt;0,"Namen erst ab Excel 2019, Zahl links stimmt",""))</f>
        <v/>
      </c>
    </row>
    <row r="101">
      <c r="A101" s="32" t="n">
        <v>46480</v>
      </c>
      <c r="B101" s="39" t="inlineStr">
        <is>
          <t>Sa</t>
        </is>
      </c>
      <c r="C101" s="34">
        <f>IF($B$5="alle",COUNTIF(Jahresplan!CQ$6:CQ$10,"U")+COUNTIF(Jahresplan!CQ$6:CQ$10,"K")+COUNTIF(Jahresplan!CQ$6:CQ$10,"KK")+COUNTIF(Jahresplan!CQ$6:CQ$10,"F")+COUNTIF(Jahresplan!CQ$6:CQ$10,"S")+COUNTIF(Jahresplan!CQ$6:CQ$10,"UB")+COUNTIF(Jahresplan!CQ$6:CQ$10,"H")*0.5,SUMPRODUCT((Stammdaten!$C$5:$C$9=$B$5)*((Jahresplan!CQ$6:CQ$10="U")+(Jahresplan!CQ$6:CQ$10="K")+(Jahresplan!CQ$6:CQ$10="KK")+(Jahresplan!CQ$6:CQ$10="F")+(Jahresplan!CQ$6:CQ$10="S")+(Jahresplan!CQ$6:CQ$10="UB")))+SUMPRODUCT((Stammdaten!$C$5:$C$9=$B$5)*(Jahresplan!CQ$6:CQ$10="H"))*0.5)</f>
        <v/>
      </c>
      <c r="D101" s="35">
        <f>IFERROR(SUMPRODUCT((COUNTIFS(Stammdaten!$D$5:$D$9,Feiertage!$C$1:$R$1,Jahresplan!CQ$6:CQ$10,"")*($B$5="alle")+COUNTIFS(Stammdaten!$C$5:$C$9,$B$5,Stammdaten!$D$5:$D$9,Feiertage!$C$1:$R$1,Jahresplan!CQ$6:CQ$10,"")*($B$5&lt;&gt;"alle"))*INDEX(Feiertage!$C$2:$R$20,MATCH($A101,Feiertage!$A$2:$A$20,0),0)),0)</f>
        <v/>
      </c>
      <c r="E101" s="36">
        <f>IF(AND($B$6="Mo bis Fr",WEEKDAY($A101,2)&gt;5),"",IF(IF($B$5="alle",COUNTA(Stammdaten!$A$5:$A$9),COUNTIF(Stammdaten!$C$5:$C$9,$B$5))=0,"",IF($B$5="alle",COUNTA(Stammdaten!$A$5:$A$9),COUNTIF(Stammdaten!$C$5:$C$9,$B$5))-C101-IF($B$6="alle Tage, auch Feiertage",0,D101)))</f>
        <v/>
      </c>
      <c r="F101" s="37">
        <f>IF(E101="","",IF(E101&lt;$B$4,"ja",""))</f>
        <v/>
      </c>
      <c r="G101" s="38">
        <f t="array" ref="G101">IFERROR(_xlfn.TEXTJOIN(", ",TRUE,IF((Jahresplan!CQ$6:CQ$10&lt;&gt;"")*(($B$5="alle")+(Stammdaten!$C$5:$C$9=$B$5)),Stammdaten!$A$5:$A$9&amp;" "&amp;Jahresplan!CQ$6:CQ$10,"")),IF(E101&gt;0,"Namen erst ab Excel 2019, Zahl links stimmt",""))</f>
        <v/>
      </c>
    </row>
    <row r="102">
      <c r="A102" s="32" t="n">
        <v>46481</v>
      </c>
      <c r="B102" s="39" t="inlineStr">
        <is>
          <t>So</t>
        </is>
      </c>
      <c r="C102" s="34">
        <f>IF($B$5="alle",COUNTIF(Jahresplan!CR$6:CR$10,"U")+COUNTIF(Jahresplan!CR$6:CR$10,"K")+COUNTIF(Jahresplan!CR$6:CR$10,"KK")+COUNTIF(Jahresplan!CR$6:CR$10,"F")+COUNTIF(Jahresplan!CR$6:CR$10,"S")+COUNTIF(Jahresplan!CR$6:CR$10,"UB")+COUNTIF(Jahresplan!CR$6:CR$10,"H")*0.5,SUMPRODUCT((Stammdaten!$C$5:$C$9=$B$5)*((Jahresplan!CR$6:CR$10="U")+(Jahresplan!CR$6:CR$10="K")+(Jahresplan!CR$6:CR$10="KK")+(Jahresplan!CR$6:CR$10="F")+(Jahresplan!CR$6:CR$10="S")+(Jahresplan!CR$6:CR$10="UB")))+SUMPRODUCT((Stammdaten!$C$5:$C$9=$B$5)*(Jahresplan!CR$6:CR$10="H"))*0.5)</f>
        <v/>
      </c>
      <c r="D102" s="35">
        <f>IFERROR(SUMPRODUCT((COUNTIFS(Stammdaten!$D$5:$D$9,Feiertage!$C$1:$R$1,Jahresplan!CR$6:CR$10,"")*($B$5="alle")+COUNTIFS(Stammdaten!$C$5:$C$9,$B$5,Stammdaten!$D$5:$D$9,Feiertage!$C$1:$R$1,Jahresplan!CR$6:CR$10,"")*($B$5&lt;&gt;"alle"))*INDEX(Feiertage!$C$2:$R$20,MATCH($A102,Feiertage!$A$2:$A$20,0),0)),0)</f>
        <v/>
      </c>
      <c r="E102" s="36">
        <f>IF(AND($B$6="Mo bis Fr",WEEKDAY($A102,2)&gt;5),"",IF(IF($B$5="alle",COUNTA(Stammdaten!$A$5:$A$9),COUNTIF(Stammdaten!$C$5:$C$9,$B$5))=0,"",IF($B$5="alle",COUNTA(Stammdaten!$A$5:$A$9),COUNTIF(Stammdaten!$C$5:$C$9,$B$5))-C102-IF($B$6="alle Tage, auch Feiertage",0,D102)))</f>
        <v/>
      </c>
      <c r="F102" s="37">
        <f>IF(E102="","",IF(E102&lt;$B$4,"ja",""))</f>
        <v/>
      </c>
      <c r="G102" s="38">
        <f t="array" ref="G102">IFERROR(_xlfn.TEXTJOIN(", ",TRUE,IF((Jahresplan!CR$6:CR$10&lt;&gt;"")*(($B$5="alle")+(Stammdaten!$C$5:$C$9=$B$5)),Stammdaten!$A$5:$A$9&amp;" "&amp;Jahresplan!CR$6:CR$10,"")),IF(E102&gt;0,"Namen erst ab Excel 2019, Zahl links stimmt",""))</f>
        <v/>
      </c>
    </row>
    <row r="103">
      <c r="A103" s="32" t="n">
        <v>46482</v>
      </c>
      <c r="B103" s="33" t="inlineStr">
        <is>
          <t>Mo</t>
        </is>
      </c>
      <c r="C103" s="34">
        <f>IF($B$5="alle",COUNTIF(Jahresplan!CS$6:CS$10,"U")+COUNTIF(Jahresplan!CS$6:CS$10,"K")+COUNTIF(Jahresplan!CS$6:CS$10,"KK")+COUNTIF(Jahresplan!CS$6:CS$10,"F")+COUNTIF(Jahresplan!CS$6:CS$10,"S")+COUNTIF(Jahresplan!CS$6:CS$10,"UB")+COUNTIF(Jahresplan!CS$6:CS$10,"H")*0.5,SUMPRODUCT((Stammdaten!$C$5:$C$9=$B$5)*((Jahresplan!CS$6:CS$10="U")+(Jahresplan!CS$6:CS$10="K")+(Jahresplan!CS$6:CS$10="KK")+(Jahresplan!CS$6:CS$10="F")+(Jahresplan!CS$6:CS$10="S")+(Jahresplan!CS$6:CS$10="UB")))+SUMPRODUCT((Stammdaten!$C$5:$C$9=$B$5)*(Jahresplan!CS$6:CS$10="H"))*0.5)</f>
        <v/>
      </c>
      <c r="D103" s="35">
        <f>IFERROR(SUMPRODUCT((COUNTIFS(Stammdaten!$D$5:$D$9,Feiertage!$C$1:$R$1,Jahresplan!CS$6:CS$10,"")*($B$5="alle")+COUNTIFS(Stammdaten!$C$5:$C$9,$B$5,Stammdaten!$D$5:$D$9,Feiertage!$C$1:$R$1,Jahresplan!CS$6:CS$10,"")*($B$5&lt;&gt;"alle"))*INDEX(Feiertage!$C$2:$R$20,MATCH($A103,Feiertage!$A$2:$A$20,0),0)),0)</f>
        <v/>
      </c>
      <c r="E103" s="36">
        <f>IF(AND($B$6="Mo bis Fr",WEEKDAY($A103,2)&gt;5),"",IF(IF($B$5="alle",COUNTA(Stammdaten!$A$5:$A$9),COUNTIF(Stammdaten!$C$5:$C$9,$B$5))=0,"",IF($B$5="alle",COUNTA(Stammdaten!$A$5:$A$9),COUNTIF(Stammdaten!$C$5:$C$9,$B$5))-C103-IF($B$6="alle Tage, auch Feiertage",0,D103)))</f>
        <v/>
      </c>
      <c r="F103" s="37">
        <f>IF(E103="","",IF(E103&lt;$B$4,"ja",""))</f>
        <v/>
      </c>
      <c r="G103" s="38">
        <f t="array" ref="G103">IFERROR(_xlfn.TEXTJOIN(", ",TRUE,IF((Jahresplan!CS$6:CS$10&lt;&gt;"")*(($B$5="alle")+(Stammdaten!$C$5:$C$9=$B$5)),Stammdaten!$A$5:$A$9&amp;" "&amp;Jahresplan!CS$6:CS$10,"")),IF(E103&gt;0,"Namen erst ab Excel 2019, Zahl links stimmt",""))</f>
        <v/>
      </c>
    </row>
    <row r="104">
      <c r="A104" s="32" t="n">
        <v>46483</v>
      </c>
      <c r="B104" s="33" t="inlineStr">
        <is>
          <t>Di</t>
        </is>
      </c>
      <c r="C104" s="34">
        <f>IF($B$5="alle",COUNTIF(Jahresplan!CT$6:CT$10,"U")+COUNTIF(Jahresplan!CT$6:CT$10,"K")+COUNTIF(Jahresplan!CT$6:CT$10,"KK")+COUNTIF(Jahresplan!CT$6:CT$10,"F")+COUNTIF(Jahresplan!CT$6:CT$10,"S")+COUNTIF(Jahresplan!CT$6:CT$10,"UB")+COUNTIF(Jahresplan!CT$6:CT$10,"H")*0.5,SUMPRODUCT((Stammdaten!$C$5:$C$9=$B$5)*((Jahresplan!CT$6:CT$10="U")+(Jahresplan!CT$6:CT$10="K")+(Jahresplan!CT$6:CT$10="KK")+(Jahresplan!CT$6:CT$10="F")+(Jahresplan!CT$6:CT$10="S")+(Jahresplan!CT$6:CT$10="UB")))+SUMPRODUCT((Stammdaten!$C$5:$C$9=$B$5)*(Jahresplan!CT$6:CT$10="H"))*0.5)</f>
        <v/>
      </c>
      <c r="D104" s="35">
        <f>IFERROR(SUMPRODUCT((COUNTIFS(Stammdaten!$D$5:$D$9,Feiertage!$C$1:$R$1,Jahresplan!CT$6:CT$10,"")*($B$5="alle")+COUNTIFS(Stammdaten!$C$5:$C$9,$B$5,Stammdaten!$D$5:$D$9,Feiertage!$C$1:$R$1,Jahresplan!CT$6:CT$10,"")*($B$5&lt;&gt;"alle"))*INDEX(Feiertage!$C$2:$R$20,MATCH($A104,Feiertage!$A$2:$A$20,0),0)),0)</f>
        <v/>
      </c>
      <c r="E104" s="36">
        <f>IF(AND($B$6="Mo bis Fr",WEEKDAY($A104,2)&gt;5),"",IF(IF($B$5="alle",COUNTA(Stammdaten!$A$5:$A$9),COUNTIF(Stammdaten!$C$5:$C$9,$B$5))=0,"",IF($B$5="alle",COUNTA(Stammdaten!$A$5:$A$9),COUNTIF(Stammdaten!$C$5:$C$9,$B$5))-C104-IF($B$6="alle Tage, auch Feiertage",0,D104)))</f>
        <v/>
      </c>
      <c r="F104" s="37">
        <f>IF(E104="","",IF(E104&lt;$B$4,"ja",""))</f>
        <v/>
      </c>
      <c r="G104" s="38">
        <f t="array" ref="G104">IFERROR(_xlfn.TEXTJOIN(", ",TRUE,IF((Jahresplan!CT$6:CT$10&lt;&gt;"")*(($B$5="alle")+(Stammdaten!$C$5:$C$9=$B$5)),Stammdaten!$A$5:$A$9&amp;" "&amp;Jahresplan!CT$6:CT$10,"")),IF(E104&gt;0,"Namen erst ab Excel 2019, Zahl links stimmt",""))</f>
        <v/>
      </c>
    </row>
    <row r="105">
      <c r="A105" s="32" t="n">
        <v>46484</v>
      </c>
      <c r="B105" s="33" t="inlineStr">
        <is>
          <t>Mi</t>
        </is>
      </c>
      <c r="C105" s="34">
        <f>IF($B$5="alle",COUNTIF(Jahresplan!CU$6:CU$10,"U")+COUNTIF(Jahresplan!CU$6:CU$10,"K")+COUNTIF(Jahresplan!CU$6:CU$10,"KK")+COUNTIF(Jahresplan!CU$6:CU$10,"F")+COUNTIF(Jahresplan!CU$6:CU$10,"S")+COUNTIF(Jahresplan!CU$6:CU$10,"UB")+COUNTIF(Jahresplan!CU$6:CU$10,"H")*0.5,SUMPRODUCT((Stammdaten!$C$5:$C$9=$B$5)*((Jahresplan!CU$6:CU$10="U")+(Jahresplan!CU$6:CU$10="K")+(Jahresplan!CU$6:CU$10="KK")+(Jahresplan!CU$6:CU$10="F")+(Jahresplan!CU$6:CU$10="S")+(Jahresplan!CU$6:CU$10="UB")))+SUMPRODUCT((Stammdaten!$C$5:$C$9=$B$5)*(Jahresplan!CU$6:CU$10="H"))*0.5)</f>
        <v/>
      </c>
      <c r="D105" s="35">
        <f>IFERROR(SUMPRODUCT((COUNTIFS(Stammdaten!$D$5:$D$9,Feiertage!$C$1:$R$1,Jahresplan!CU$6:CU$10,"")*($B$5="alle")+COUNTIFS(Stammdaten!$C$5:$C$9,$B$5,Stammdaten!$D$5:$D$9,Feiertage!$C$1:$R$1,Jahresplan!CU$6:CU$10,"")*($B$5&lt;&gt;"alle"))*INDEX(Feiertage!$C$2:$R$20,MATCH($A105,Feiertage!$A$2:$A$20,0),0)),0)</f>
        <v/>
      </c>
      <c r="E105" s="36">
        <f>IF(AND($B$6="Mo bis Fr",WEEKDAY($A105,2)&gt;5),"",IF(IF($B$5="alle",COUNTA(Stammdaten!$A$5:$A$9),COUNTIF(Stammdaten!$C$5:$C$9,$B$5))=0,"",IF($B$5="alle",COUNTA(Stammdaten!$A$5:$A$9),COUNTIF(Stammdaten!$C$5:$C$9,$B$5))-C105-IF($B$6="alle Tage, auch Feiertage",0,D105)))</f>
        <v/>
      </c>
      <c r="F105" s="37">
        <f>IF(E105="","",IF(E105&lt;$B$4,"ja",""))</f>
        <v/>
      </c>
      <c r="G105" s="38">
        <f t="array" ref="G105">IFERROR(_xlfn.TEXTJOIN(", ",TRUE,IF((Jahresplan!CU$6:CU$10&lt;&gt;"")*(($B$5="alle")+(Stammdaten!$C$5:$C$9=$B$5)),Stammdaten!$A$5:$A$9&amp;" "&amp;Jahresplan!CU$6:CU$10,"")),IF(E105&gt;0,"Namen erst ab Excel 2019, Zahl links stimmt",""))</f>
        <v/>
      </c>
    </row>
    <row r="106">
      <c r="A106" s="32" t="n">
        <v>46485</v>
      </c>
      <c r="B106" s="33" t="inlineStr">
        <is>
          <t>Do</t>
        </is>
      </c>
      <c r="C106" s="34">
        <f>IF($B$5="alle",COUNTIF(Jahresplan!CV$6:CV$10,"U")+COUNTIF(Jahresplan!CV$6:CV$10,"K")+COUNTIF(Jahresplan!CV$6:CV$10,"KK")+COUNTIF(Jahresplan!CV$6:CV$10,"F")+COUNTIF(Jahresplan!CV$6:CV$10,"S")+COUNTIF(Jahresplan!CV$6:CV$10,"UB")+COUNTIF(Jahresplan!CV$6:CV$10,"H")*0.5,SUMPRODUCT((Stammdaten!$C$5:$C$9=$B$5)*((Jahresplan!CV$6:CV$10="U")+(Jahresplan!CV$6:CV$10="K")+(Jahresplan!CV$6:CV$10="KK")+(Jahresplan!CV$6:CV$10="F")+(Jahresplan!CV$6:CV$10="S")+(Jahresplan!CV$6:CV$10="UB")))+SUMPRODUCT((Stammdaten!$C$5:$C$9=$B$5)*(Jahresplan!CV$6:CV$10="H"))*0.5)</f>
        <v/>
      </c>
      <c r="D106" s="35">
        <f>IFERROR(SUMPRODUCT((COUNTIFS(Stammdaten!$D$5:$D$9,Feiertage!$C$1:$R$1,Jahresplan!CV$6:CV$10,"")*($B$5="alle")+COUNTIFS(Stammdaten!$C$5:$C$9,$B$5,Stammdaten!$D$5:$D$9,Feiertage!$C$1:$R$1,Jahresplan!CV$6:CV$10,"")*($B$5&lt;&gt;"alle"))*INDEX(Feiertage!$C$2:$R$20,MATCH($A106,Feiertage!$A$2:$A$20,0),0)),0)</f>
        <v/>
      </c>
      <c r="E106" s="36">
        <f>IF(AND($B$6="Mo bis Fr",WEEKDAY($A106,2)&gt;5),"",IF(IF($B$5="alle",COUNTA(Stammdaten!$A$5:$A$9),COUNTIF(Stammdaten!$C$5:$C$9,$B$5))=0,"",IF($B$5="alle",COUNTA(Stammdaten!$A$5:$A$9),COUNTIF(Stammdaten!$C$5:$C$9,$B$5))-C106-IF($B$6="alle Tage, auch Feiertage",0,D106)))</f>
        <v/>
      </c>
      <c r="F106" s="37">
        <f>IF(E106="","",IF(E106&lt;$B$4,"ja",""))</f>
        <v/>
      </c>
      <c r="G106" s="38">
        <f t="array" ref="G106">IFERROR(_xlfn.TEXTJOIN(", ",TRUE,IF((Jahresplan!CV$6:CV$10&lt;&gt;"")*(($B$5="alle")+(Stammdaten!$C$5:$C$9=$B$5)),Stammdaten!$A$5:$A$9&amp;" "&amp;Jahresplan!CV$6:CV$10,"")),IF(E106&gt;0,"Namen erst ab Excel 2019, Zahl links stimmt",""))</f>
        <v/>
      </c>
    </row>
    <row r="107">
      <c r="A107" s="32" t="n">
        <v>46486</v>
      </c>
      <c r="B107" s="33" t="inlineStr">
        <is>
          <t>Fr</t>
        </is>
      </c>
      <c r="C107" s="34">
        <f>IF($B$5="alle",COUNTIF(Jahresplan!CW$6:CW$10,"U")+COUNTIF(Jahresplan!CW$6:CW$10,"K")+COUNTIF(Jahresplan!CW$6:CW$10,"KK")+COUNTIF(Jahresplan!CW$6:CW$10,"F")+COUNTIF(Jahresplan!CW$6:CW$10,"S")+COUNTIF(Jahresplan!CW$6:CW$10,"UB")+COUNTIF(Jahresplan!CW$6:CW$10,"H")*0.5,SUMPRODUCT((Stammdaten!$C$5:$C$9=$B$5)*((Jahresplan!CW$6:CW$10="U")+(Jahresplan!CW$6:CW$10="K")+(Jahresplan!CW$6:CW$10="KK")+(Jahresplan!CW$6:CW$10="F")+(Jahresplan!CW$6:CW$10="S")+(Jahresplan!CW$6:CW$10="UB")))+SUMPRODUCT((Stammdaten!$C$5:$C$9=$B$5)*(Jahresplan!CW$6:CW$10="H"))*0.5)</f>
        <v/>
      </c>
      <c r="D107" s="35">
        <f>IFERROR(SUMPRODUCT((COUNTIFS(Stammdaten!$D$5:$D$9,Feiertage!$C$1:$R$1,Jahresplan!CW$6:CW$10,"")*($B$5="alle")+COUNTIFS(Stammdaten!$C$5:$C$9,$B$5,Stammdaten!$D$5:$D$9,Feiertage!$C$1:$R$1,Jahresplan!CW$6:CW$10,"")*($B$5&lt;&gt;"alle"))*INDEX(Feiertage!$C$2:$R$20,MATCH($A107,Feiertage!$A$2:$A$20,0),0)),0)</f>
        <v/>
      </c>
      <c r="E107" s="36">
        <f>IF(AND($B$6="Mo bis Fr",WEEKDAY($A107,2)&gt;5),"",IF(IF($B$5="alle",COUNTA(Stammdaten!$A$5:$A$9),COUNTIF(Stammdaten!$C$5:$C$9,$B$5))=0,"",IF($B$5="alle",COUNTA(Stammdaten!$A$5:$A$9),COUNTIF(Stammdaten!$C$5:$C$9,$B$5))-C107-IF($B$6="alle Tage, auch Feiertage",0,D107)))</f>
        <v/>
      </c>
      <c r="F107" s="37">
        <f>IF(E107="","",IF(E107&lt;$B$4,"ja",""))</f>
        <v/>
      </c>
      <c r="G107" s="38">
        <f t="array" ref="G107">IFERROR(_xlfn.TEXTJOIN(", ",TRUE,IF((Jahresplan!CW$6:CW$10&lt;&gt;"")*(($B$5="alle")+(Stammdaten!$C$5:$C$9=$B$5)),Stammdaten!$A$5:$A$9&amp;" "&amp;Jahresplan!CW$6:CW$10,"")),IF(E107&gt;0,"Namen erst ab Excel 2019, Zahl links stimmt",""))</f>
        <v/>
      </c>
    </row>
    <row r="108">
      <c r="A108" s="32" t="n">
        <v>46487</v>
      </c>
      <c r="B108" s="39" t="inlineStr">
        <is>
          <t>Sa</t>
        </is>
      </c>
      <c r="C108" s="34">
        <f>IF($B$5="alle",COUNTIF(Jahresplan!CX$6:CX$10,"U")+COUNTIF(Jahresplan!CX$6:CX$10,"K")+COUNTIF(Jahresplan!CX$6:CX$10,"KK")+COUNTIF(Jahresplan!CX$6:CX$10,"F")+COUNTIF(Jahresplan!CX$6:CX$10,"S")+COUNTIF(Jahresplan!CX$6:CX$10,"UB")+COUNTIF(Jahresplan!CX$6:CX$10,"H")*0.5,SUMPRODUCT((Stammdaten!$C$5:$C$9=$B$5)*((Jahresplan!CX$6:CX$10="U")+(Jahresplan!CX$6:CX$10="K")+(Jahresplan!CX$6:CX$10="KK")+(Jahresplan!CX$6:CX$10="F")+(Jahresplan!CX$6:CX$10="S")+(Jahresplan!CX$6:CX$10="UB")))+SUMPRODUCT((Stammdaten!$C$5:$C$9=$B$5)*(Jahresplan!CX$6:CX$10="H"))*0.5)</f>
        <v/>
      </c>
      <c r="D108" s="35">
        <f>IFERROR(SUMPRODUCT((COUNTIFS(Stammdaten!$D$5:$D$9,Feiertage!$C$1:$R$1,Jahresplan!CX$6:CX$10,"")*($B$5="alle")+COUNTIFS(Stammdaten!$C$5:$C$9,$B$5,Stammdaten!$D$5:$D$9,Feiertage!$C$1:$R$1,Jahresplan!CX$6:CX$10,"")*($B$5&lt;&gt;"alle"))*INDEX(Feiertage!$C$2:$R$20,MATCH($A108,Feiertage!$A$2:$A$20,0),0)),0)</f>
        <v/>
      </c>
      <c r="E108" s="36">
        <f>IF(AND($B$6="Mo bis Fr",WEEKDAY($A108,2)&gt;5),"",IF(IF($B$5="alle",COUNTA(Stammdaten!$A$5:$A$9),COUNTIF(Stammdaten!$C$5:$C$9,$B$5))=0,"",IF($B$5="alle",COUNTA(Stammdaten!$A$5:$A$9),COUNTIF(Stammdaten!$C$5:$C$9,$B$5))-C108-IF($B$6="alle Tage, auch Feiertage",0,D108)))</f>
        <v/>
      </c>
      <c r="F108" s="37">
        <f>IF(E108="","",IF(E108&lt;$B$4,"ja",""))</f>
        <v/>
      </c>
      <c r="G108" s="38">
        <f t="array" ref="G108">IFERROR(_xlfn.TEXTJOIN(", ",TRUE,IF((Jahresplan!CX$6:CX$10&lt;&gt;"")*(($B$5="alle")+(Stammdaten!$C$5:$C$9=$B$5)),Stammdaten!$A$5:$A$9&amp;" "&amp;Jahresplan!CX$6:CX$10,"")),IF(E108&gt;0,"Namen erst ab Excel 2019, Zahl links stimmt",""))</f>
        <v/>
      </c>
    </row>
    <row r="109">
      <c r="A109" s="32" t="n">
        <v>46488</v>
      </c>
      <c r="B109" s="39" t="inlineStr">
        <is>
          <t>So</t>
        </is>
      </c>
      <c r="C109" s="34">
        <f>IF($B$5="alle",COUNTIF(Jahresplan!CY$6:CY$10,"U")+COUNTIF(Jahresplan!CY$6:CY$10,"K")+COUNTIF(Jahresplan!CY$6:CY$10,"KK")+COUNTIF(Jahresplan!CY$6:CY$10,"F")+COUNTIF(Jahresplan!CY$6:CY$10,"S")+COUNTIF(Jahresplan!CY$6:CY$10,"UB")+COUNTIF(Jahresplan!CY$6:CY$10,"H")*0.5,SUMPRODUCT((Stammdaten!$C$5:$C$9=$B$5)*((Jahresplan!CY$6:CY$10="U")+(Jahresplan!CY$6:CY$10="K")+(Jahresplan!CY$6:CY$10="KK")+(Jahresplan!CY$6:CY$10="F")+(Jahresplan!CY$6:CY$10="S")+(Jahresplan!CY$6:CY$10="UB")))+SUMPRODUCT((Stammdaten!$C$5:$C$9=$B$5)*(Jahresplan!CY$6:CY$10="H"))*0.5)</f>
        <v/>
      </c>
      <c r="D109" s="35">
        <f>IFERROR(SUMPRODUCT((COUNTIFS(Stammdaten!$D$5:$D$9,Feiertage!$C$1:$R$1,Jahresplan!CY$6:CY$10,"")*($B$5="alle")+COUNTIFS(Stammdaten!$C$5:$C$9,$B$5,Stammdaten!$D$5:$D$9,Feiertage!$C$1:$R$1,Jahresplan!CY$6:CY$10,"")*($B$5&lt;&gt;"alle"))*INDEX(Feiertage!$C$2:$R$20,MATCH($A109,Feiertage!$A$2:$A$20,0),0)),0)</f>
        <v/>
      </c>
      <c r="E109" s="36">
        <f>IF(AND($B$6="Mo bis Fr",WEEKDAY($A109,2)&gt;5),"",IF(IF($B$5="alle",COUNTA(Stammdaten!$A$5:$A$9),COUNTIF(Stammdaten!$C$5:$C$9,$B$5))=0,"",IF($B$5="alle",COUNTA(Stammdaten!$A$5:$A$9),COUNTIF(Stammdaten!$C$5:$C$9,$B$5))-C109-IF($B$6="alle Tage, auch Feiertage",0,D109)))</f>
        <v/>
      </c>
      <c r="F109" s="37">
        <f>IF(E109="","",IF(E109&lt;$B$4,"ja",""))</f>
        <v/>
      </c>
      <c r="G109" s="38">
        <f t="array" ref="G109">IFERROR(_xlfn.TEXTJOIN(", ",TRUE,IF((Jahresplan!CY$6:CY$10&lt;&gt;"")*(($B$5="alle")+(Stammdaten!$C$5:$C$9=$B$5)),Stammdaten!$A$5:$A$9&amp;" "&amp;Jahresplan!CY$6:CY$10,"")),IF(E109&gt;0,"Namen erst ab Excel 2019, Zahl links stimmt",""))</f>
        <v/>
      </c>
    </row>
    <row r="110">
      <c r="A110" s="32" t="n">
        <v>46489</v>
      </c>
      <c r="B110" s="33" t="inlineStr">
        <is>
          <t>Mo</t>
        </is>
      </c>
      <c r="C110" s="34">
        <f>IF($B$5="alle",COUNTIF(Jahresplan!CZ$6:CZ$10,"U")+COUNTIF(Jahresplan!CZ$6:CZ$10,"K")+COUNTIF(Jahresplan!CZ$6:CZ$10,"KK")+COUNTIF(Jahresplan!CZ$6:CZ$10,"F")+COUNTIF(Jahresplan!CZ$6:CZ$10,"S")+COUNTIF(Jahresplan!CZ$6:CZ$10,"UB")+COUNTIF(Jahresplan!CZ$6:CZ$10,"H")*0.5,SUMPRODUCT((Stammdaten!$C$5:$C$9=$B$5)*((Jahresplan!CZ$6:CZ$10="U")+(Jahresplan!CZ$6:CZ$10="K")+(Jahresplan!CZ$6:CZ$10="KK")+(Jahresplan!CZ$6:CZ$10="F")+(Jahresplan!CZ$6:CZ$10="S")+(Jahresplan!CZ$6:CZ$10="UB")))+SUMPRODUCT((Stammdaten!$C$5:$C$9=$B$5)*(Jahresplan!CZ$6:CZ$10="H"))*0.5)</f>
        <v/>
      </c>
      <c r="D110" s="35">
        <f>IFERROR(SUMPRODUCT((COUNTIFS(Stammdaten!$D$5:$D$9,Feiertage!$C$1:$R$1,Jahresplan!CZ$6:CZ$10,"")*($B$5="alle")+COUNTIFS(Stammdaten!$C$5:$C$9,$B$5,Stammdaten!$D$5:$D$9,Feiertage!$C$1:$R$1,Jahresplan!CZ$6:CZ$10,"")*($B$5&lt;&gt;"alle"))*INDEX(Feiertage!$C$2:$R$20,MATCH($A110,Feiertage!$A$2:$A$20,0),0)),0)</f>
        <v/>
      </c>
      <c r="E110" s="36">
        <f>IF(AND($B$6="Mo bis Fr",WEEKDAY($A110,2)&gt;5),"",IF(IF($B$5="alle",COUNTA(Stammdaten!$A$5:$A$9),COUNTIF(Stammdaten!$C$5:$C$9,$B$5))=0,"",IF($B$5="alle",COUNTA(Stammdaten!$A$5:$A$9),COUNTIF(Stammdaten!$C$5:$C$9,$B$5))-C110-IF($B$6="alle Tage, auch Feiertage",0,D110)))</f>
        <v/>
      </c>
      <c r="F110" s="37">
        <f>IF(E110="","",IF(E110&lt;$B$4,"ja",""))</f>
        <v/>
      </c>
      <c r="G110" s="38">
        <f t="array" ref="G110">IFERROR(_xlfn.TEXTJOIN(", ",TRUE,IF((Jahresplan!CZ$6:CZ$10&lt;&gt;"")*(($B$5="alle")+(Stammdaten!$C$5:$C$9=$B$5)),Stammdaten!$A$5:$A$9&amp;" "&amp;Jahresplan!CZ$6:CZ$10,"")),IF(E110&gt;0,"Namen erst ab Excel 2019, Zahl links stimmt",""))</f>
        <v/>
      </c>
    </row>
    <row r="111">
      <c r="A111" s="32" t="n">
        <v>46490</v>
      </c>
      <c r="B111" s="33" t="inlineStr">
        <is>
          <t>Di</t>
        </is>
      </c>
      <c r="C111" s="34">
        <f>IF($B$5="alle",COUNTIF(Jahresplan!DA$6:DA$10,"U")+COUNTIF(Jahresplan!DA$6:DA$10,"K")+COUNTIF(Jahresplan!DA$6:DA$10,"KK")+COUNTIF(Jahresplan!DA$6:DA$10,"F")+COUNTIF(Jahresplan!DA$6:DA$10,"S")+COUNTIF(Jahresplan!DA$6:DA$10,"UB")+COUNTIF(Jahresplan!DA$6:DA$10,"H")*0.5,SUMPRODUCT((Stammdaten!$C$5:$C$9=$B$5)*((Jahresplan!DA$6:DA$10="U")+(Jahresplan!DA$6:DA$10="K")+(Jahresplan!DA$6:DA$10="KK")+(Jahresplan!DA$6:DA$10="F")+(Jahresplan!DA$6:DA$10="S")+(Jahresplan!DA$6:DA$10="UB")))+SUMPRODUCT((Stammdaten!$C$5:$C$9=$B$5)*(Jahresplan!DA$6:DA$10="H"))*0.5)</f>
        <v/>
      </c>
      <c r="D111" s="35">
        <f>IFERROR(SUMPRODUCT((COUNTIFS(Stammdaten!$D$5:$D$9,Feiertage!$C$1:$R$1,Jahresplan!DA$6:DA$10,"")*($B$5="alle")+COUNTIFS(Stammdaten!$C$5:$C$9,$B$5,Stammdaten!$D$5:$D$9,Feiertage!$C$1:$R$1,Jahresplan!DA$6:DA$10,"")*($B$5&lt;&gt;"alle"))*INDEX(Feiertage!$C$2:$R$20,MATCH($A111,Feiertage!$A$2:$A$20,0),0)),0)</f>
        <v/>
      </c>
      <c r="E111" s="36">
        <f>IF(AND($B$6="Mo bis Fr",WEEKDAY($A111,2)&gt;5),"",IF(IF($B$5="alle",COUNTA(Stammdaten!$A$5:$A$9),COUNTIF(Stammdaten!$C$5:$C$9,$B$5))=0,"",IF($B$5="alle",COUNTA(Stammdaten!$A$5:$A$9),COUNTIF(Stammdaten!$C$5:$C$9,$B$5))-C111-IF($B$6="alle Tage, auch Feiertage",0,D111)))</f>
        <v/>
      </c>
      <c r="F111" s="37">
        <f>IF(E111="","",IF(E111&lt;$B$4,"ja",""))</f>
        <v/>
      </c>
      <c r="G111" s="38">
        <f t="array" ref="G111">IFERROR(_xlfn.TEXTJOIN(", ",TRUE,IF((Jahresplan!DA$6:DA$10&lt;&gt;"")*(($B$5="alle")+(Stammdaten!$C$5:$C$9=$B$5)),Stammdaten!$A$5:$A$9&amp;" "&amp;Jahresplan!DA$6:DA$10,"")),IF(E111&gt;0,"Namen erst ab Excel 2019, Zahl links stimmt",""))</f>
        <v/>
      </c>
    </row>
    <row r="112">
      <c r="A112" s="32" t="n">
        <v>46491</v>
      </c>
      <c r="B112" s="33" t="inlineStr">
        <is>
          <t>Mi</t>
        </is>
      </c>
      <c r="C112" s="34">
        <f>IF($B$5="alle",COUNTIF(Jahresplan!DB$6:DB$10,"U")+COUNTIF(Jahresplan!DB$6:DB$10,"K")+COUNTIF(Jahresplan!DB$6:DB$10,"KK")+COUNTIF(Jahresplan!DB$6:DB$10,"F")+COUNTIF(Jahresplan!DB$6:DB$10,"S")+COUNTIF(Jahresplan!DB$6:DB$10,"UB")+COUNTIF(Jahresplan!DB$6:DB$10,"H")*0.5,SUMPRODUCT((Stammdaten!$C$5:$C$9=$B$5)*((Jahresplan!DB$6:DB$10="U")+(Jahresplan!DB$6:DB$10="K")+(Jahresplan!DB$6:DB$10="KK")+(Jahresplan!DB$6:DB$10="F")+(Jahresplan!DB$6:DB$10="S")+(Jahresplan!DB$6:DB$10="UB")))+SUMPRODUCT((Stammdaten!$C$5:$C$9=$B$5)*(Jahresplan!DB$6:DB$10="H"))*0.5)</f>
        <v/>
      </c>
      <c r="D112" s="35">
        <f>IFERROR(SUMPRODUCT((COUNTIFS(Stammdaten!$D$5:$D$9,Feiertage!$C$1:$R$1,Jahresplan!DB$6:DB$10,"")*($B$5="alle")+COUNTIFS(Stammdaten!$C$5:$C$9,$B$5,Stammdaten!$D$5:$D$9,Feiertage!$C$1:$R$1,Jahresplan!DB$6:DB$10,"")*($B$5&lt;&gt;"alle"))*INDEX(Feiertage!$C$2:$R$20,MATCH($A112,Feiertage!$A$2:$A$20,0),0)),0)</f>
        <v/>
      </c>
      <c r="E112" s="36">
        <f>IF(AND($B$6="Mo bis Fr",WEEKDAY($A112,2)&gt;5),"",IF(IF($B$5="alle",COUNTA(Stammdaten!$A$5:$A$9),COUNTIF(Stammdaten!$C$5:$C$9,$B$5))=0,"",IF($B$5="alle",COUNTA(Stammdaten!$A$5:$A$9),COUNTIF(Stammdaten!$C$5:$C$9,$B$5))-C112-IF($B$6="alle Tage, auch Feiertage",0,D112)))</f>
        <v/>
      </c>
      <c r="F112" s="37">
        <f>IF(E112="","",IF(E112&lt;$B$4,"ja",""))</f>
        <v/>
      </c>
      <c r="G112" s="38">
        <f t="array" ref="G112">IFERROR(_xlfn.TEXTJOIN(", ",TRUE,IF((Jahresplan!DB$6:DB$10&lt;&gt;"")*(($B$5="alle")+(Stammdaten!$C$5:$C$9=$B$5)),Stammdaten!$A$5:$A$9&amp;" "&amp;Jahresplan!DB$6:DB$10,"")),IF(E112&gt;0,"Namen erst ab Excel 2019, Zahl links stimmt",""))</f>
        <v/>
      </c>
    </row>
    <row r="113">
      <c r="A113" s="32" t="n">
        <v>46492</v>
      </c>
      <c r="B113" s="33" t="inlineStr">
        <is>
          <t>Do</t>
        </is>
      </c>
      <c r="C113" s="34">
        <f>IF($B$5="alle",COUNTIF(Jahresplan!DC$6:DC$10,"U")+COUNTIF(Jahresplan!DC$6:DC$10,"K")+COUNTIF(Jahresplan!DC$6:DC$10,"KK")+COUNTIF(Jahresplan!DC$6:DC$10,"F")+COUNTIF(Jahresplan!DC$6:DC$10,"S")+COUNTIF(Jahresplan!DC$6:DC$10,"UB")+COUNTIF(Jahresplan!DC$6:DC$10,"H")*0.5,SUMPRODUCT((Stammdaten!$C$5:$C$9=$B$5)*((Jahresplan!DC$6:DC$10="U")+(Jahresplan!DC$6:DC$10="K")+(Jahresplan!DC$6:DC$10="KK")+(Jahresplan!DC$6:DC$10="F")+(Jahresplan!DC$6:DC$10="S")+(Jahresplan!DC$6:DC$10="UB")))+SUMPRODUCT((Stammdaten!$C$5:$C$9=$B$5)*(Jahresplan!DC$6:DC$10="H"))*0.5)</f>
        <v/>
      </c>
      <c r="D113" s="35">
        <f>IFERROR(SUMPRODUCT((COUNTIFS(Stammdaten!$D$5:$D$9,Feiertage!$C$1:$R$1,Jahresplan!DC$6:DC$10,"")*($B$5="alle")+COUNTIFS(Stammdaten!$C$5:$C$9,$B$5,Stammdaten!$D$5:$D$9,Feiertage!$C$1:$R$1,Jahresplan!DC$6:DC$10,"")*($B$5&lt;&gt;"alle"))*INDEX(Feiertage!$C$2:$R$20,MATCH($A113,Feiertage!$A$2:$A$20,0),0)),0)</f>
        <v/>
      </c>
      <c r="E113" s="36">
        <f>IF(AND($B$6="Mo bis Fr",WEEKDAY($A113,2)&gt;5),"",IF(IF($B$5="alle",COUNTA(Stammdaten!$A$5:$A$9),COUNTIF(Stammdaten!$C$5:$C$9,$B$5))=0,"",IF($B$5="alle",COUNTA(Stammdaten!$A$5:$A$9),COUNTIF(Stammdaten!$C$5:$C$9,$B$5))-C113-IF($B$6="alle Tage, auch Feiertage",0,D113)))</f>
        <v/>
      </c>
      <c r="F113" s="37">
        <f>IF(E113="","",IF(E113&lt;$B$4,"ja",""))</f>
        <v/>
      </c>
      <c r="G113" s="38">
        <f t="array" ref="G113">IFERROR(_xlfn.TEXTJOIN(", ",TRUE,IF((Jahresplan!DC$6:DC$10&lt;&gt;"")*(($B$5="alle")+(Stammdaten!$C$5:$C$9=$B$5)),Stammdaten!$A$5:$A$9&amp;" "&amp;Jahresplan!DC$6:DC$10,"")),IF(E113&gt;0,"Namen erst ab Excel 2019, Zahl links stimmt",""))</f>
        <v/>
      </c>
    </row>
    <row r="114">
      <c r="A114" s="32" t="n">
        <v>46493</v>
      </c>
      <c r="B114" s="33" t="inlineStr">
        <is>
          <t>Fr</t>
        </is>
      </c>
      <c r="C114" s="34">
        <f>IF($B$5="alle",COUNTIF(Jahresplan!DD$6:DD$10,"U")+COUNTIF(Jahresplan!DD$6:DD$10,"K")+COUNTIF(Jahresplan!DD$6:DD$10,"KK")+COUNTIF(Jahresplan!DD$6:DD$10,"F")+COUNTIF(Jahresplan!DD$6:DD$10,"S")+COUNTIF(Jahresplan!DD$6:DD$10,"UB")+COUNTIF(Jahresplan!DD$6:DD$10,"H")*0.5,SUMPRODUCT((Stammdaten!$C$5:$C$9=$B$5)*((Jahresplan!DD$6:DD$10="U")+(Jahresplan!DD$6:DD$10="K")+(Jahresplan!DD$6:DD$10="KK")+(Jahresplan!DD$6:DD$10="F")+(Jahresplan!DD$6:DD$10="S")+(Jahresplan!DD$6:DD$10="UB")))+SUMPRODUCT((Stammdaten!$C$5:$C$9=$B$5)*(Jahresplan!DD$6:DD$10="H"))*0.5)</f>
        <v/>
      </c>
      <c r="D114" s="35">
        <f>IFERROR(SUMPRODUCT((COUNTIFS(Stammdaten!$D$5:$D$9,Feiertage!$C$1:$R$1,Jahresplan!DD$6:DD$10,"")*($B$5="alle")+COUNTIFS(Stammdaten!$C$5:$C$9,$B$5,Stammdaten!$D$5:$D$9,Feiertage!$C$1:$R$1,Jahresplan!DD$6:DD$10,"")*($B$5&lt;&gt;"alle"))*INDEX(Feiertage!$C$2:$R$20,MATCH($A114,Feiertage!$A$2:$A$20,0),0)),0)</f>
        <v/>
      </c>
      <c r="E114" s="36">
        <f>IF(AND($B$6="Mo bis Fr",WEEKDAY($A114,2)&gt;5),"",IF(IF($B$5="alle",COUNTA(Stammdaten!$A$5:$A$9),COUNTIF(Stammdaten!$C$5:$C$9,$B$5))=0,"",IF($B$5="alle",COUNTA(Stammdaten!$A$5:$A$9),COUNTIF(Stammdaten!$C$5:$C$9,$B$5))-C114-IF($B$6="alle Tage, auch Feiertage",0,D114)))</f>
        <v/>
      </c>
      <c r="F114" s="37">
        <f>IF(E114="","",IF(E114&lt;$B$4,"ja",""))</f>
        <v/>
      </c>
      <c r="G114" s="38">
        <f t="array" ref="G114">IFERROR(_xlfn.TEXTJOIN(", ",TRUE,IF((Jahresplan!DD$6:DD$10&lt;&gt;"")*(($B$5="alle")+(Stammdaten!$C$5:$C$9=$B$5)),Stammdaten!$A$5:$A$9&amp;" "&amp;Jahresplan!DD$6:DD$10,"")),IF(E114&gt;0,"Namen erst ab Excel 2019, Zahl links stimmt",""))</f>
        <v/>
      </c>
    </row>
    <row r="115">
      <c r="A115" s="32" t="n">
        <v>46494</v>
      </c>
      <c r="B115" s="39" t="inlineStr">
        <is>
          <t>Sa</t>
        </is>
      </c>
      <c r="C115" s="34">
        <f>IF($B$5="alle",COUNTIF(Jahresplan!DE$6:DE$10,"U")+COUNTIF(Jahresplan!DE$6:DE$10,"K")+COUNTIF(Jahresplan!DE$6:DE$10,"KK")+COUNTIF(Jahresplan!DE$6:DE$10,"F")+COUNTIF(Jahresplan!DE$6:DE$10,"S")+COUNTIF(Jahresplan!DE$6:DE$10,"UB")+COUNTIF(Jahresplan!DE$6:DE$10,"H")*0.5,SUMPRODUCT((Stammdaten!$C$5:$C$9=$B$5)*((Jahresplan!DE$6:DE$10="U")+(Jahresplan!DE$6:DE$10="K")+(Jahresplan!DE$6:DE$10="KK")+(Jahresplan!DE$6:DE$10="F")+(Jahresplan!DE$6:DE$10="S")+(Jahresplan!DE$6:DE$10="UB")))+SUMPRODUCT((Stammdaten!$C$5:$C$9=$B$5)*(Jahresplan!DE$6:DE$10="H"))*0.5)</f>
        <v/>
      </c>
      <c r="D115" s="35">
        <f>IFERROR(SUMPRODUCT((COUNTIFS(Stammdaten!$D$5:$D$9,Feiertage!$C$1:$R$1,Jahresplan!DE$6:DE$10,"")*($B$5="alle")+COUNTIFS(Stammdaten!$C$5:$C$9,$B$5,Stammdaten!$D$5:$D$9,Feiertage!$C$1:$R$1,Jahresplan!DE$6:DE$10,"")*($B$5&lt;&gt;"alle"))*INDEX(Feiertage!$C$2:$R$20,MATCH($A115,Feiertage!$A$2:$A$20,0),0)),0)</f>
        <v/>
      </c>
      <c r="E115" s="36">
        <f>IF(AND($B$6="Mo bis Fr",WEEKDAY($A115,2)&gt;5),"",IF(IF($B$5="alle",COUNTA(Stammdaten!$A$5:$A$9),COUNTIF(Stammdaten!$C$5:$C$9,$B$5))=0,"",IF($B$5="alle",COUNTA(Stammdaten!$A$5:$A$9),COUNTIF(Stammdaten!$C$5:$C$9,$B$5))-C115-IF($B$6="alle Tage, auch Feiertage",0,D115)))</f>
        <v/>
      </c>
      <c r="F115" s="37">
        <f>IF(E115="","",IF(E115&lt;$B$4,"ja",""))</f>
        <v/>
      </c>
      <c r="G115" s="38">
        <f t="array" ref="G115">IFERROR(_xlfn.TEXTJOIN(", ",TRUE,IF((Jahresplan!DE$6:DE$10&lt;&gt;"")*(($B$5="alle")+(Stammdaten!$C$5:$C$9=$B$5)),Stammdaten!$A$5:$A$9&amp;" "&amp;Jahresplan!DE$6:DE$10,"")),IF(E115&gt;0,"Namen erst ab Excel 2019, Zahl links stimmt",""))</f>
        <v/>
      </c>
    </row>
    <row r="116">
      <c r="A116" s="32" t="n">
        <v>46495</v>
      </c>
      <c r="B116" s="39" t="inlineStr">
        <is>
          <t>So</t>
        </is>
      </c>
      <c r="C116" s="34">
        <f>IF($B$5="alle",COUNTIF(Jahresplan!DF$6:DF$10,"U")+COUNTIF(Jahresplan!DF$6:DF$10,"K")+COUNTIF(Jahresplan!DF$6:DF$10,"KK")+COUNTIF(Jahresplan!DF$6:DF$10,"F")+COUNTIF(Jahresplan!DF$6:DF$10,"S")+COUNTIF(Jahresplan!DF$6:DF$10,"UB")+COUNTIF(Jahresplan!DF$6:DF$10,"H")*0.5,SUMPRODUCT((Stammdaten!$C$5:$C$9=$B$5)*((Jahresplan!DF$6:DF$10="U")+(Jahresplan!DF$6:DF$10="K")+(Jahresplan!DF$6:DF$10="KK")+(Jahresplan!DF$6:DF$10="F")+(Jahresplan!DF$6:DF$10="S")+(Jahresplan!DF$6:DF$10="UB")))+SUMPRODUCT((Stammdaten!$C$5:$C$9=$B$5)*(Jahresplan!DF$6:DF$10="H"))*0.5)</f>
        <v/>
      </c>
      <c r="D116" s="35">
        <f>IFERROR(SUMPRODUCT((COUNTIFS(Stammdaten!$D$5:$D$9,Feiertage!$C$1:$R$1,Jahresplan!DF$6:DF$10,"")*($B$5="alle")+COUNTIFS(Stammdaten!$C$5:$C$9,$B$5,Stammdaten!$D$5:$D$9,Feiertage!$C$1:$R$1,Jahresplan!DF$6:DF$10,"")*($B$5&lt;&gt;"alle"))*INDEX(Feiertage!$C$2:$R$20,MATCH($A116,Feiertage!$A$2:$A$20,0),0)),0)</f>
        <v/>
      </c>
      <c r="E116" s="36">
        <f>IF(AND($B$6="Mo bis Fr",WEEKDAY($A116,2)&gt;5),"",IF(IF($B$5="alle",COUNTA(Stammdaten!$A$5:$A$9),COUNTIF(Stammdaten!$C$5:$C$9,$B$5))=0,"",IF($B$5="alle",COUNTA(Stammdaten!$A$5:$A$9),COUNTIF(Stammdaten!$C$5:$C$9,$B$5))-C116-IF($B$6="alle Tage, auch Feiertage",0,D116)))</f>
        <v/>
      </c>
      <c r="F116" s="37">
        <f>IF(E116="","",IF(E116&lt;$B$4,"ja",""))</f>
        <v/>
      </c>
      <c r="G116" s="38">
        <f t="array" ref="G116">IFERROR(_xlfn.TEXTJOIN(", ",TRUE,IF((Jahresplan!DF$6:DF$10&lt;&gt;"")*(($B$5="alle")+(Stammdaten!$C$5:$C$9=$B$5)),Stammdaten!$A$5:$A$9&amp;" "&amp;Jahresplan!DF$6:DF$10,"")),IF(E116&gt;0,"Namen erst ab Excel 2019, Zahl links stimmt",""))</f>
        <v/>
      </c>
    </row>
    <row r="117">
      <c r="A117" s="32" t="n">
        <v>46496</v>
      </c>
      <c r="B117" s="33" t="inlineStr">
        <is>
          <t>Mo</t>
        </is>
      </c>
      <c r="C117" s="34">
        <f>IF($B$5="alle",COUNTIF(Jahresplan!DG$6:DG$10,"U")+COUNTIF(Jahresplan!DG$6:DG$10,"K")+COUNTIF(Jahresplan!DG$6:DG$10,"KK")+COUNTIF(Jahresplan!DG$6:DG$10,"F")+COUNTIF(Jahresplan!DG$6:DG$10,"S")+COUNTIF(Jahresplan!DG$6:DG$10,"UB")+COUNTIF(Jahresplan!DG$6:DG$10,"H")*0.5,SUMPRODUCT((Stammdaten!$C$5:$C$9=$B$5)*((Jahresplan!DG$6:DG$10="U")+(Jahresplan!DG$6:DG$10="K")+(Jahresplan!DG$6:DG$10="KK")+(Jahresplan!DG$6:DG$10="F")+(Jahresplan!DG$6:DG$10="S")+(Jahresplan!DG$6:DG$10="UB")))+SUMPRODUCT((Stammdaten!$C$5:$C$9=$B$5)*(Jahresplan!DG$6:DG$10="H"))*0.5)</f>
        <v/>
      </c>
      <c r="D117" s="35">
        <f>IFERROR(SUMPRODUCT((COUNTIFS(Stammdaten!$D$5:$D$9,Feiertage!$C$1:$R$1,Jahresplan!DG$6:DG$10,"")*($B$5="alle")+COUNTIFS(Stammdaten!$C$5:$C$9,$B$5,Stammdaten!$D$5:$D$9,Feiertage!$C$1:$R$1,Jahresplan!DG$6:DG$10,"")*($B$5&lt;&gt;"alle"))*INDEX(Feiertage!$C$2:$R$20,MATCH($A117,Feiertage!$A$2:$A$20,0),0)),0)</f>
        <v/>
      </c>
      <c r="E117" s="36">
        <f>IF(AND($B$6="Mo bis Fr",WEEKDAY($A117,2)&gt;5),"",IF(IF($B$5="alle",COUNTA(Stammdaten!$A$5:$A$9),COUNTIF(Stammdaten!$C$5:$C$9,$B$5))=0,"",IF($B$5="alle",COUNTA(Stammdaten!$A$5:$A$9),COUNTIF(Stammdaten!$C$5:$C$9,$B$5))-C117-IF($B$6="alle Tage, auch Feiertage",0,D117)))</f>
        <v/>
      </c>
      <c r="F117" s="37">
        <f>IF(E117="","",IF(E117&lt;$B$4,"ja",""))</f>
        <v/>
      </c>
      <c r="G117" s="38">
        <f t="array" ref="G117">IFERROR(_xlfn.TEXTJOIN(", ",TRUE,IF((Jahresplan!DG$6:DG$10&lt;&gt;"")*(($B$5="alle")+(Stammdaten!$C$5:$C$9=$B$5)),Stammdaten!$A$5:$A$9&amp;" "&amp;Jahresplan!DG$6:DG$10,"")),IF(E117&gt;0,"Namen erst ab Excel 2019, Zahl links stimmt",""))</f>
        <v/>
      </c>
    </row>
    <row r="118">
      <c r="A118" s="32" t="n">
        <v>46497</v>
      </c>
      <c r="B118" s="33" t="inlineStr">
        <is>
          <t>Di</t>
        </is>
      </c>
      <c r="C118" s="34">
        <f>IF($B$5="alle",COUNTIF(Jahresplan!DH$6:DH$10,"U")+COUNTIF(Jahresplan!DH$6:DH$10,"K")+COUNTIF(Jahresplan!DH$6:DH$10,"KK")+COUNTIF(Jahresplan!DH$6:DH$10,"F")+COUNTIF(Jahresplan!DH$6:DH$10,"S")+COUNTIF(Jahresplan!DH$6:DH$10,"UB")+COUNTIF(Jahresplan!DH$6:DH$10,"H")*0.5,SUMPRODUCT((Stammdaten!$C$5:$C$9=$B$5)*((Jahresplan!DH$6:DH$10="U")+(Jahresplan!DH$6:DH$10="K")+(Jahresplan!DH$6:DH$10="KK")+(Jahresplan!DH$6:DH$10="F")+(Jahresplan!DH$6:DH$10="S")+(Jahresplan!DH$6:DH$10="UB")))+SUMPRODUCT((Stammdaten!$C$5:$C$9=$B$5)*(Jahresplan!DH$6:DH$10="H"))*0.5)</f>
        <v/>
      </c>
      <c r="D118" s="35">
        <f>IFERROR(SUMPRODUCT((COUNTIFS(Stammdaten!$D$5:$D$9,Feiertage!$C$1:$R$1,Jahresplan!DH$6:DH$10,"")*($B$5="alle")+COUNTIFS(Stammdaten!$C$5:$C$9,$B$5,Stammdaten!$D$5:$D$9,Feiertage!$C$1:$R$1,Jahresplan!DH$6:DH$10,"")*($B$5&lt;&gt;"alle"))*INDEX(Feiertage!$C$2:$R$20,MATCH($A118,Feiertage!$A$2:$A$20,0),0)),0)</f>
        <v/>
      </c>
      <c r="E118" s="36">
        <f>IF(AND($B$6="Mo bis Fr",WEEKDAY($A118,2)&gt;5),"",IF(IF($B$5="alle",COUNTA(Stammdaten!$A$5:$A$9),COUNTIF(Stammdaten!$C$5:$C$9,$B$5))=0,"",IF($B$5="alle",COUNTA(Stammdaten!$A$5:$A$9),COUNTIF(Stammdaten!$C$5:$C$9,$B$5))-C118-IF($B$6="alle Tage, auch Feiertage",0,D118)))</f>
        <v/>
      </c>
      <c r="F118" s="37">
        <f>IF(E118="","",IF(E118&lt;$B$4,"ja",""))</f>
        <v/>
      </c>
      <c r="G118" s="38">
        <f t="array" ref="G118">IFERROR(_xlfn.TEXTJOIN(", ",TRUE,IF((Jahresplan!DH$6:DH$10&lt;&gt;"")*(($B$5="alle")+(Stammdaten!$C$5:$C$9=$B$5)),Stammdaten!$A$5:$A$9&amp;" "&amp;Jahresplan!DH$6:DH$10,"")),IF(E118&gt;0,"Namen erst ab Excel 2019, Zahl links stimmt",""))</f>
        <v/>
      </c>
    </row>
    <row r="119">
      <c r="A119" s="32" t="n">
        <v>46498</v>
      </c>
      <c r="B119" s="33" t="inlineStr">
        <is>
          <t>Mi</t>
        </is>
      </c>
      <c r="C119" s="34">
        <f>IF($B$5="alle",COUNTIF(Jahresplan!DI$6:DI$10,"U")+COUNTIF(Jahresplan!DI$6:DI$10,"K")+COUNTIF(Jahresplan!DI$6:DI$10,"KK")+COUNTIF(Jahresplan!DI$6:DI$10,"F")+COUNTIF(Jahresplan!DI$6:DI$10,"S")+COUNTIF(Jahresplan!DI$6:DI$10,"UB")+COUNTIF(Jahresplan!DI$6:DI$10,"H")*0.5,SUMPRODUCT((Stammdaten!$C$5:$C$9=$B$5)*((Jahresplan!DI$6:DI$10="U")+(Jahresplan!DI$6:DI$10="K")+(Jahresplan!DI$6:DI$10="KK")+(Jahresplan!DI$6:DI$10="F")+(Jahresplan!DI$6:DI$10="S")+(Jahresplan!DI$6:DI$10="UB")))+SUMPRODUCT((Stammdaten!$C$5:$C$9=$B$5)*(Jahresplan!DI$6:DI$10="H"))*0.5)</f>
        <v/>
      </c>
      <c r="D119" s="35">
        <f>IFERROR(SUMPRODUCT((COUNTIFS(Stammdaten!$D$5:$D$9,Feiertage!$C$1:$R$1,Jahresplan!DI$6:DI$10,"")*($B$5="alle")+COUNTIFS(Stammdaten!$C$5:$C$9,$B$5,Stammdaten!$D$5:$D$9,Feiertage!$C$1:$R$1,Jahresplan!DI$6:DI$10,"")*($B$5&lt;&gt;"alle"))*INDEX(Feiertage!$C$2:$R$20,MATCH($A119,Feiertage!$A$2:$A$20,0),0)),0)</f>
        <v/>
      </c>
      <c r="E119" s="36">
        <f>IF(AND($B$6="Mo bis Fr",WEEKDAY($A119,2)&gt;5),"",IF(IF($B$5="alle",COUNTA(Stammdaten!$A$5:$A$9),COUNTIF(Stammdaten!$C$5:$C$9,$B$5))=0,"",IF($B$5="alle",COUNTA(Stammdaten!$A$5:$A$9),COUNTIF(Stammdaten!$C$5:$C$9,$B$5))-C119-IF($B$6="alle Tage, auch Feiertage",0,D119)))</f>
        <v/>
      </c>
      <c r="F119" s="37">
        <f>IF(E119="","",IF(E119&lt;$B$4,"ja",""))</f>
        <v/>
      </c>
      <c r="G119" s="38">
        <f t="array" ref="G119">IFERROR(_xlfn.TEXTJOIN(", ",TRUE,IF((Jahresplan!DI$6:DI$10&lt;&gt;"")*(($B$5="alle")+(Stammdaten!$C$5:$C$9=$B$5)),Stammdaten!$A$5:$A$9&amp;" "&amp;Jahresplan!DI$6:DI$10,"")),IF(E119&gt;0,"Namen erst ab Excel 2019, Zahl links stimmt",""))</f>
        <v/>
      </c>
    </row>
    <row r="120">
      <c r="A120" s="32" t="n">
        <v>46499</v>
      </c>
      <c r="B120" s="33" t="inlineStr">
        <is>
          <t>Do</t>
        </is>
      </c>
      <c r="C120" s="34">
        <f>IF($B$5="alle",COUNTIF(Jahresplan!DJ$6:DJ$10,"U")+COUNTIF(Jahresplan!DJ$6:DJ$10,"K")+COUNTIF(Jahresplan!DJ$6:DJ$10,"KK")+COUNTIF(Jahresplan!DJ$6:DJ$10,"F")+COUNTIF(Jahresplan!DJ$6:DJ$10,"S")+COUNTIF(Jahresplan!DJ$6:DJ$10,"UB")+COUNTIF(Jahresplan!DJ$6:DJ$10,"H")*0.5,SUMPRODUCT((Stammdaten!$C$5:$C$9=$B$5)*((Jahresplan!DJ$6:DJ$10="U")+(Jahresplan!DJ$6:DJ$10="K")+(Jahresplan!DJ$6:DJ$10="KK")+(Jahresplan!DJ$6:DJ$10="F")+(Jahresplan!DJ$6:DJ$10="S")+(Jahresplan!DJ$6:DJ$10="UB")))+SUMPRODUCT((Stammdaten!$C$5:$C$9=$B$5)*(Jahresplan!DJ$6:DJ$10="H"))*0.5)</f>
        <v/>
      </c>
      <c r="D120" s="35">
        <f>IFERROR(SUMPRODUCT((COUNTIFS(Stammdaten!$D$5:$D$9,Feiertage!$C$1:$R$1,Jahresplan!DJ$6:DJ$10,"")*($B$5="alle")+COUNTIFS(Stammdaten!$C$5:$C$9,$B$5,Stammdaten!$D$5:$D$9,Feiertage!$C$1:$R$1,Jahresplan!DJ$6:DJ$10,"")*($B$5&lt;&gt;"alle"))*INDEX(Feiertage!$C$2:$R$20,MATCH($A120,Feiertage!$A$2:$A$20,0),0)),0)</f>
        <v/>
      </c>
      <c r="E120" s="36">
        <f>IF(AND($B$6="Mo bis Fr",WEEKDAY($A120,2)&gt;5),"",IF(IF($B$5="alle",COUNTA(Stammdaten!$A$5:$A$9),COUNTIF(Stammdaten!$C$5:$C$9,$B$5))=0,"",IF($B$5="alle",COUNTA(Stammdaten!$A$5:$A$9),COUNTIF(Stammdaten!$C$5:$C$9,$B$5))-C120-IF($B$6="alle Tage, auch Feiertage",0,D120)))</f>
        <v/>
      </c>
      <c r="F120" s="37">
        <f>IF(E120="","",IF(E120&lt;$B$4,"ja",""))</f>
        <v/>
      </c>
      <c r="G120" s="38">
        <f t="array" ref="G120">IFERROR(_xlfn.TEXTJOIN(", ",TRUE,IF((Jahresplan!DJ$6:DJ$10&lt;&gt;"")*(($B$5="alle")+(Stammdaten!$C$5:$C$9=$B$5)),Stammdaten!$A$5:$A$9&amp;" "&amp;Jahresplan!DJ$6:DJ$10,"")),IF(E120&gt;0,"Namen erst ab Excel 2019, Zahl links stimmt",""))</f>
        <v/>
      </c>
    </row>
    <row r="121">
      <c r="A121" s="32" t="n">
        <v>46500</v>
      </c>
      <c r="B121" s="33" t="inlineStr">
        <is>
          <t>Fr</t>
        </is>
      </c>
      <c r="C121" s="34">
        <f>IF($B$5="alle",COUNTIF(Jahresplan!DK$6:DK$10,"U")+COUNTIF(Jahresplan!DK$6:DK$10,"K")+COUNTIF(Jahresplan!DK$6:DK$10,"KK")+COUNTIF(Jahresplan!DK$6:DK$10,"F")+COUNTIF(Jahresplan!DK$6:DK$10,"S")+COUNTIF(Jahresplan!DK$6:DK$10,"UB")+COUNTIF(Jahresplan!DK$6:DK$10,"H")*0.5,SUMPRODUCT((Stammdaten!$C$5:$C$9=$B$5)*((Jahresplan!DK$6:DK$10="U")+(Jahresplan!DK$6:DK$10="K")+(Jahresplan!DK$6:DK$10="KK")+(Jahresplan!DK$6:DK$10="F")+(Jahresplan!DK$6:DK$10="S")+(Jahresplan!DK$6:DK$10="UB")))+SUMPRODUCT((Stammdaten!$C$5:$C$9=$B$5)*(Jahresplan!DK$6:DK$10="H"))*0.5)</f>
        <v/>
      </c>
      <c r="D121" s="35">
        <f>IFERROR(SUMPRODUCT((COUNTIFS(Stammdaten!$D$5:$D$9,Feiertage!$C$1:$R$1,Jahresplan!DK$6:DK$10,"")*($B$5="alle")+COUNTIFS(Stammdaten!$C$5:$C$9,$B$5,Stammdaten!$D$5:$D$9,Feiertage!$C$1:$R$1,Jahresplan!DK$6:DK$10,"")*($B$5&lt;&gt;"alle"))*INDEX(Feiertage!$C$2:$R$20,MATCH($A121,Feiertage!$A$2:$A$20,0),0)),0)</f>
        <v/>
      </c>
      <c r="E121" s="36">
        <f>IF(AND($B$6="Mo bis Fr",WEEKDAY($A121,2)&gt;5),"",IF(IF($B$5="alle",COUNTA(Stammdaten!$A$5:$A$9),COUNTIF(Stammdaten!$C$5:$C$9,$B$5))=0,"",IF($B$5="alle",COUNTA(Stammdaten!$A$5:$A$9),COUNTIF(Stammdaten!$C$5:$C$9,$B$5))-C121-IF($B$6="alle Tage, auch Feiertage",0,D121)))</f>
        <v/>
      </c>
      <c r="F121" s="37">
        <f>IF(E121="","",IF(E121&lt;$B$4,"ja",""))</f>
        <v/>
      </c>
      <c r="G121" s="38">
        <f t="array" ref="G121">IFERROR(_xlfn.TEXTJOIN(", ",TRUE,IF((Jahresplan!DK$6:DK$10&lt;&gt;"")*(($B$5="alle")+(Stammdaten!$C$5:$C$9=$B$5)),Stammdaten!$A$5:$A$9&amp;" "&amp;Jahresplan!DK$6:DK$10,"")),IF(E121&gt;0,"Namen erst ab Excel 2019, Zahl links stimmt",""))</f>
        <v/>
      </c>
    </row>
    <row r="122">
      <c r="A122" s="32" t="n">
        <v>46501</v>
      </c>
      <c r="B122" s="39" t="inlineStr">
        <is>
          <t>Sa</t>
        </is>
      </c>
      <c r="C122" s="34">
        <f>IF($B$5="alle",COUNTIF(Jahresplan!DL$6:DL$10,"U")+COUNTIF(Jahresplan!DL$6:DL$10,"K")+COUNTIF(Jahresplan!DL$6:DL$10,"KK")+COUNTIF(Jahresplan!DL$6:DL$10,"F")+COUNTIF(Jahresplan!DL$6:DL$10,"S")+COUNTIF(Jahresplan!DL$6:DL$10,"UB")+COUNTIF(Jahresplan!DL$6:DL$10,"H")*0.5,SUMPRODUCT((Stammdaten!$C$5:$C$9=$B$5)*((Jahresplan!DL$6:DL$10="U")+(Jahresplan!DL$6:DL$10="K")+(Jahresplan!DL$6:DL$10="KK")+(Jahresplan!DL$6:DL$10="F")+(Jahresplan!DL$6:DL$10="S")+(Jahresplan!DL$6:DL$10="UB")))+SUMPRODUCT((Stammdaten!$C$5:$C$9=$B$5)*(Jahresplan!DL$6:DL$10="H"))*0.5)</f>
        <v/>
      </c>
      <c r="D122" s="35">
        <f>IFERROR(SUMPRODUCT((COUNTIFS(Stammdaten!$D$5:$D$9,Feiertage!$C$1:$R$1,Jahresplan!DL$6:DL$10,"")*($B$5="alle")+COUNTIFS(Stammdaten!$C$5:$C$9,$B$5,Stammdaten!$D$5:$D$9,Feiertage!$C$1:$R$1,Jahresplan!DL$6:DL$10,"")*($B$5&lt;&gt;"alle"))*INDEX(Feiertage!$C$2:$R$20,MATCH($A122,Feiertage!$A$2:$A$20,0),0)),0)</f>
        <v/>
      </c>
      <c r="E122" s="36">
        <f>IF(AND($B$6="Mo bis Fr",WEEKDAY($A122,2)&gt;5),"",IF(IF($B$5="alle",COUNTA(Stammdaten!$A$5:$A$9),COUNTIF(Stammdaten!$C$5:$C$9,$B$5))=0,"",IF($B$5="alle",COUNTA(Stammdaten!$A$5:$A$9),COUNTIF(Stammdaten!$C$5:$C$9,$B$5))-C122-IF($B$6="alle Tage, auch Feiertage",0,D122)))</f>
        <v/>
      </c>
      <c r="F122" s="37">
        <f>IF(E122="","",IF(E122&lt;$B$4,"ja",""))</f>
        <v/>
      </c>
      <c r="G122" s="38">
        <f t="array" ref="G122">IFERROR(_xlfn.TEXTJOIN(", ",TRUE,IF((Jahresplan!DL$6:DL$10&lt;&gt;"")*(($B$5="alle")+(Stammdaten!$C$5:$C$9=$B$5)),Stammdaten!$A$5:$A$9&amp;" "&amp;Jahresplan!DL$6:DL$10,"")),IF(E122&gt;0,"Namen erst ab Excel 2019, Zahl links stimmt",""))</f>
        <v/>
      </c>
    </row>
    <row r="123">
      <c r="A123" s="32" t="n">
        <v>46502</v>
      </c>
      <c r="B123" s="39" t="inlineStr">
        <is>
          <t>So</t>
        </is>
      </c>
      <c r="C123" s="34">
        <f>IF($B$5="alle",COUNTIF(Jahresplan!DM$6:DM$10,"U")+COUNTIF(Jahresplan!DM$6:DM$10,"K")+COUNTIF(Jahresplan!DM$6:DM$10,"KK")+COUNTIF(Jahresplan!DM$6:DM$10,"F")+COUNTIF(Jahresplan!DM$6:DM$10,"S")+COUNTIF(Jahresplan!DM$6:DM$10,"UB")+COUNTIF(Jahresplan!DM$6:DM$10,"H")*0.5,SUMPRODUCT((Stammdaten!$C$5:$C$9=$B$5)*((Jahresplan!DM$6:DM$10="U")+(Jahresplan!DM$6:DM$10="K")+(Jahresplan!DM$6:DM$10="KK")+(Jahresplan!DM$6:DM$10="F")+(Jahresplan!DM$6:DM$10="S")+(Jahresplan!DM$6:DM$10="UB")))+SUMPRODUCT((Stammdaten!$C$5:$C$9=$B$5)*(Jahresplan!DM$6:DM$10="H"))*0.5)</f>
        <v/>
      </c>
      <c r="D123" s="35">
        <f>IFERROR(SUMPRODUCT((COUNTIFS(Stammdaten!$D$5:$D$9,Feiertage!$C$1:$R$1,Jahresplan!DM$6:DM$10,"")*($B$5="alle")+COUNTIFS(Stammdaten!$C$5:$C$9,$B$5,Stammdaten!$D$5:$D$9,Feiertage!$C$1:$R$1,Jahresplan!DM$6:DM$10,"")*($B$5&lt;&gt;"alle"))*INDEX(Feiertage!$C$2:$R$20,MATCH($A123,Feiertage!$A$2:$A$20,0),0)),0)</f>
        <v/>
      </c>
      <c r="E123" s="36">
        <f>IF(AND($B$6="Mo bis Fr",WEEKDAY($A123,2)&gt;5),"",IF(IF($B$5="alle",COUNTA(Stammdaten!$A$5:$A$9),COUNTIF(Stammdaten!$C$5:$C$9,$B$5))=0,"",IF($B$5="alle",COUNTA(Stammdaten!$A$5:$A$9),COUNTIF(Stammdaten!$C$5:$C$9,$B$5))-C123-IF($B$6="alle Tage, auch Feiertage",0,D123)))</f>
        <v/>
      </c>
      <c r="F123" s="37">
        <f>IF(E123="","",IF(E123&lt;$B$4,"ja",""))</f>
        <v/>
      </c>
      <c r="G123" s="38">
        <f t="array" ref="G123">IFERROR(_xlfn.TEXTJOIN(", ",TRUE,IF((Jahresplan!DM$6:DM$10&lt;&gt;"")*(($B$5="alle")+(Stammdaten!$C$5:$C$9=$B$5)),Stammdaten!$A$5:$A$9&amp;" "&amp;Jahresplan!DM$6:DM$10,"")),IF(E123&gt;0,"Namen erst ab Excel 2019, Zahl links stimmt",""))</f>
        <v/>
      </c>
    </row>
    <row r="124">
      <c r="A124" s="32" t="n">
        <v>46503</v>
      </c>
      <c r="B124" s="33" t="inlineStr">
        <is>
          <t>Mo</t>
        </is>
      </c>
      <c r="C124" s="34">
        <f>IF($B$5="alle",COUNTIF(Jahresplan!DN$6:DN$10,"U")+COUNTIF(Jahresplan!DN$6:DN$10,"K")+COUNTIF(Jahresplan!DN$6:DN$10,"KK")+COUNTIF(Jahresplan!DN$6:DN$10,"F")+COUNTIF(Jahresplan!DN$6:DN$10,"S")+COUNTIF(Jahresplan!DN$6:DN$10,"UB")+COUNTIF(Jahresplan!DN$6:DN$10,"H")*0.5,SUMPRODUCT((Stammdaten!$C$5:$C$9=$B$5)*((Jahresplan!DN$6:DN$10="U")+(Jahresplan!DN$6:DN$10="K")+(Jahresplan!DN$6:DN$10="KK")+(Jahresplan!DN$6:DN$10="F")+(Jahresplan!DN$6:DN$10="S")+(Jahresplan!DN$6:DN$10="UB")))+SUMPRODUCT((Stammdaten!$C$5:$C$9=$B$5)*(Jahresplan!DN$6:DN$10="H"))*0.5)</f>
        <v/>
      </c>
      <c r="D124" s="35">
        <f>IFERROR(SUMPRODUCT((COUNTIFS(Stammdaten!$D$5:$D$9,Feiertage!$C$1:$R$1,Jahresplan!DN$6:DN$10,"")*($B$5="alle")+COUNTIFS(Stammdaten!$C$5:$C$9,$B$5,Stammdaten!$D$5:$D$9,Feiertage!$C$1:$R$1,Jahresplan!DN$6:DN$10,"")*($B$5&lt;&gt;"alle"))*INDEX(Feiertage!$C$2:$R$20,MATCH($A124,Feiertage!$A$2:$A$20,0),0)),0)</f>
        <v/>
      </c>
      <c r="E124" s="36">
        <f>IF(AND($B$6="Mo bis Fr",WEEKDAY($A124,2)&gt;5),"",IF(IF($B$5="alle",COUNTA(Stammdaten!$A$5:$A$9),COUNTIF(Stammdaten!$C$5:$C$9,$B$5))=0,"",IF($B$5="alle",COUNTA(Stammdaten!$A$5:$A$9),COUNTIF(Stammdaten!$C$5:$C$9,$B$5))-C124-IF($B$6="alle Tage, auch Feiertage",0,D124)))</f>
        <v/>
      </c>
      <c r="F124" s="37">
        <f>IF(E124="","",IF(E124&lt;$B$4,"ja",""))</f>
        <v/>
      </c>
      <c r="G124" s="38">
        <f t="array" ref="G124">IFERROR(_xlfn.TEXTJOIN(", ",TRUE,IF((Jahresplan!DN$6:DN$10&lt;&gt;"")*(($B$5="alle")+(Stammdaten!$C$5:$C$9=$B$5)),Stammdaten!$A$5:$A$9&amp;" "&amp;Jahresplan!DN$6:DN$10,"")),IF(E124&gt;0,"Namen erst ab Excel 2019, Zahl links stimmt",""))</f>
        <v/>
      </c>
    </row>
    <row r="125">
      <c r="A125" s="32" t="n">
        <v>46504</v>
      </c>
      <c r="B125" s="33" t="inlineStr">
        <is>
          <t>Di</t>
        </is>
      </c>
      <c r="C125" s="34">
        <f>IF($B$5="alle",COUNTIF(Jahresplan!DO$6:DO$10,"U")+COUNTIF(Jahresplan!DO$6:DO$10,"K")+COUNTIF(Jahresplan!DO$6:DO$10,"KK")+COUNTIF(Jahresplan!DO$6:DO$10,"F")+COUNTIF(Jahresplan!DO$6:DO$10,"S")+COUNTIF(Jahresplan!DO$6:DO$10,"UB")+COUNTIF(Jahresplan!DO$6:DO$10,"H")*0.5,SUMPRODUCT((Stammdaten!$C$5:$C$9=$B$5)*((Jahresplan!DO$6:DO$10="U")+(Jahresplan!DO$6:DO$10="K")+(Jahresplan!DO$6:DO$10="KK")+(Jahresplan!DO$6:DO$10="F")+(Jahresplan!DO$6:DO$10="S")+(Jahresplan!DO$6:DO$10="UB")))+SUMPRODUCT((Stammdaten!$C$5:$C$9=$B$5)*(Jahresplan!DO$6:DO$10="H"))*0.5)</f>
        <v/>
      </c>
      <c r="D125" s="35">
        <f>IFERROR(SUMPRODUCT((COUNTIFS(Stammdaten!$D$5:$D$9,Feiertage!$C$1:$R$1,Jahresplan!DO$6:DO$10,"")*($B$5="alle")+COUNTIFS(Stammdaten!$C$5:$C$9,$B$5,Stammdaten!$D$5:$D$9,Feiertage!$C$1:$R$1,Jahresplan!DO$6:DO$10,"")*($B$5&lt;&gt;"alle"))*INDEX(Feiertage!$C$2:$R$20,MATCH($A125,Feiertage!$A$2:$A$20,0),0)),0)</f>
        <v/>
      </c>
      <c r="E125" s="36">
        <f>IF(AND($B$6="Mo bis Fr",WEEKDAY($A125,2)&gt;5),"",IF(IF($B$5="alle",COUNTA(Stammdaten!$A$5:$A$9),COUNTIF(Stammdaten!$C$5:$C$9,$B$5))=0,"",IF($B$5="alle",COUNTA(Stammdaten!$A$5:$A$9),COUNTIF(Stammdaten!$C$5:$C$9,$B$5))-C125-IF($B$6="alle Tage, auch Feiertage",0,D125)))</f>
        <v/>
      </c>
      <c r="F125" s="37">
        <f>IF(E125="","",IF(E125&lt;$B$4,"ja",""))</f>
        <v/>
      </c>
      <c r="G125" s="38">
        <f t="array" ref="G125">IFERROR(_xlfn.TEXTJOIN(", ",TRUE,IF((Jahresplan!DO$6:DO$10&lt;&gt;"")*(($B$5="alle")+(Stammdaten!$C$5:$C$9=$B$5)),Stammdaten!$A$5:$A$9&amp;" "&amp;Jahresplan!DO$6:DO$10,"")),IF(E125&gt;0,"Namen erst ab Excel 2019, Zahl links stimmt",""))</f>
        <v/>
      </c>
    </row>
    <row r="126">
      <c r="A126" s="32" t="n">
        <v>46505</v>
      </c>
      <c r="B126" s="33" t="inlineStr">
        <is>
          <t>Mi</t>
        </is>
      </c>
      <c r="C126" s="34">
        <f>IF($B$5="alle",COUNTIF(Jahresplan!DP$6:DP$10,"U")+COUNTIF(Jahresplan!DP$6:DP$10,"K")+COUNTIF(Jahresplan!DP$6:DP$10,"KK")+COUNTIF(Jahresplan!DP$6:DP$10,"F")+COUNTIF(Jahresplan!DP$6:DP$10,"S")+COUNTIF(Jahresplan!DP$6:DP$10,"UB")+COUNTIF(Jahresplan!DP$6:DP$10,"H")*0.5,SUMPRODUCT((Stammdaten!$C$5:$C$9=$B$5)*((Jahresplan!DP$6:DP$10="U")+(Jahresplan!DP$6:DP$10="K")+(Jahresplan!DP$6:DP$10="KK")+(Jahresplan!DP$6:DP$10="F")+(Jahresplan!DP$6:DP$10="S")+(Jahresplan!DP$6:DP$10="UB")))+SUMPRODUCT((Stammdaten!$C$5:$C$9=$B$5)*(Jahresplan!DP$6:DP$10="H"))*0.5)</f>
        <v/>
      </c>
      <c r="D126" s="35">
        <f>IFERROR(SUMPRODUCT((COUNTIFS(Stammdaten!$D$5:$D$9,Feiertage!$C$1:$R$1,Jahresplan!DP$6:DP$10,"")*($B$5="alle")+COUNTIFS(Stammdaten!$C$5:$C$9,$B$5,Stammdaten!$D$5:$D$9,Feiertage!$C$1:$R$1,Jahresplan!DP$6:DP$10,"")*($B$5&lt;&gt;"alle"))*INDEX(Feiertage!$C$2:$R$20,MATCH($A126,Feiertage!$A$2:$A$20,0),0)),0)</f>
        <v/>
      </c>
      <c r="E126" s="36">
        <f>IF(AND($B$6="Mo bis Fr",WEEKDAY($A126,2)&gt;5),"",IF(IF($B$5="alle",COUNTA(Stammdaten!$A$5:$A$9),COUNTIF(Stammdaten!$C$5:$C$9,$B$5))=0,"",IF($B$5="alle",COUNTA(Stammdaten!$A$5:$A$9),COUNTIF(Stammdaten!$C$5:$C$9,$B$5))-C126-IF($B$6="alle Tage, auch Feiertage",0,D126)))</f>
        <v/>
      </c>
      <c r="F126" s="37">
        <f>IF(E126="","",IF(E126&lt;$B$4,"ja",""))</f>
        <v/>
      </c>
      <c r="G126" s="38">
        <f t="array" ref="G126">IFERROR(_xlfn.TEXTJOIN(", ",TRUE,IF((Jahresplan!DP$6:DP$10&lt;&gt;"")*(($B$5="alle")+(Stammdaten!$C$5:$C$9=$B$5)),Stammdaten!$A$5:$A$9&amp;" "&amp;Jahresplan!DP$6:DP$10,"")),IF(E126&gt;0,"Namen erst ab Excel 2019, Zahl links stimmt",""))</f>
        <v/>
      </c>
    </row>
    <row r="127">
      <c r="A127" s="32" t="n">
        <v>46506</v>
      </c>
      <c r="B127" s="33" t="inlineStr">
        <is>
          <t>Do</t>
        </is>
      </c>
      <c r="C127" s="34">
        <f>IF($B$5="alle",COUNTIF(Jahresplan!DQ$6:DQ$10,"U")+COUNTIF(Jahresplan!DQ$6:DQ$10,"K")+COUNTIF(Jahresplan!DQ$6:DQ$10,"KK")+COUNTIF(Jahresplan!DQ$6:DQ$10,"F")+COUNTIF(Jahresplan!DQ$6:DQ$10,"S")+COUNTIF(Jahresplan!DQ$6:DQ$10,"UB")+COUNTIF(Jahresplan!DQ$6:DQ$10,"H")*0.5,SUMPRODUCT((Stammdaten!$C$5:$C$9=$B$5)*((Jahresplan!DQ$6:DQ$10="U")+(Jahresplan!DQ$6:DQ$10="K")+(Jahresplan!DQ$6:DQ$10="KK")+(Jahresplan!DQ$6:DQ$10="F")+(Jahresplan!DQ$6:DQ$10="S")+(Jahresplan!DQ$6:DQ$10="UB")))+SUMPRODUCT((Stammdaten!$C$5:$C$9=$B$5)*(Jahresplan!DQ$6:DQ$10="H"))*0.5)</f>
        <v/>
      </c>
      <c r="D127" s="35">
        <f>IFERROR(SUMPRODUCT((COUNTIFS(Stammdaten!$D$5:$D$9,Feiertage!$C$1:$R$1,Jahresplan!DQ$6:DQ$10,"")*($B$5="alle")+COUNTIFS(Stammdaten!$C$5:$C$9,$B$5,Stammdaten!$D$5:$D$9,Feiertage!$C$1:$R$1,Jahresplan!DQ$6:DQ$10,"")*($B$5&lt;&gt;"alle"))*INDEX(Feiertage!$C$2:$R$20,MATCH($A127,Feiertage!$A$2:$A$20,0),0)),0)</f>
        <v/>
      </c>
      <c r="E127" s="36">
        <f>IF(AND($B$6="Mo bis Fr",WEEKDAY($A127,2)&gt;5),"",IF(IF($B$5="alle",COUNTA(Stammdaten!$A$5:$A$9),COUNTIF(Stammdaten!$C$5:$C$9,$B$5))=0,"",IF($B$5="alle",COUNTA(Stammdaten!$A$5:$A$9),COUNTIF(Stammdaten!$C$5:$C$9,$B$5))-C127-IF($B$6="alle Tage, auch Feiertage",0,D127)))</f>
        <v/>
      </c>
      <c r="F127" s="37">
        <f>IF(E127="","",IF(E127&lt;$B$4,"ja",""))</f>
        <v/>
      </c>
      <c r="G127" s="38">
        <f t="array" ref="G127">IFERROR(_xlfn.TEXTJOIN(", ",TRUE,IF((Jahresplan!DQ$6:DQ$10&lt;&gt;"")*(($B$5="alle")+(Stammdaten!$C$5:$C$9=$B$5)),Stammdaten!$A$5:$A$9&amp;" "&amp;Jahresplan!DQ$6:DQ$10,"")),IF(E127&gt;0,"Namen erst ab Excel 2019, Zahl links stimmt",""))</f>
        <v/>
      </c>
    </row>
    <row r="128">
      <c r="A128" s="32" t="n">
        <v>46507</v>
      </c>
      <c r="B128" s="33" t="inlineStr">
        <is>
          <t>Fr</t>
        </is>
      </c>
      <c r="C128" s="34">
        <f>IF($B$5="alle",COUNTIF(Jahresplan!DR$6:DR$10,"U")+COUNTIF(Jahresplan!DR$6:DR$10,"K")+COUNTIF(Jahresplan!DR$6:DR$10,"KK")+COUNTIF(Jahresplan!DR$6:DR$10,"F")+COUNTIF(Jahresplan!DR$6:DR$10,"S")+COUNTIF(Jahresplan!DR$6:DR$10,"UB")+COUNTIF(Jahresplan!DR$6:DR$10,"H")*0.5,SUMPRODUCT((Stammdaten!$C$5:$C$9=$B$5)*((Jahresplan!DR$6:DR$10="U")+(Jahresplan!DR$6:DR$10="K")+(Jahresplan!DR$6:DR$10="KK")+(Jahresplan!DR$6:DR$10="F")+(Jahresplan!DR$6:DR$10="S")+(Jahresplan!DR$6:DR$10="UB")))+SUMPRODUCT((Stammdaten!$C$5:$C$9=$B$5)*(Jahresplan!DR$6:DR$10="H"))*0.5)</f>
        <v/>
      </c>
      <c r="D128" s="35">
        <f>IFERROR(SUMPRODUCT((COUNTIFS(Stammdaten!$D$5:$D$9,Feiertage!$C$1:$R$1,Jahresplan!DR$6:DR$10,"")*($B$5="alle")+COUNTIFS(Stammdaten!$C$5:$C$9,$B$5,Stammdaten!$D$5:$D$9,Feiertage!$C$1:$R$1,Jahresplan!DR$6:DR$10,"")*($B$5&lt;&gt;"alle"))*INDEX(Feiertage!$C$2:$R$20,MATCH($A128,Feiertage!$A$2:$A$20,0),0)),0)</f>
        <v/>
      </c>
      <c r="E128" s="36">
        <f>IF(AND($B$6="Mo bis Fr",WEEKDAY($A128,2)&gt;5),"",IF(IF($B$5="alle",COUNTA(Stammdaten!$A$5:$A$9),COUNTIF(Stammdaten!$C$5:$C$9,$B$5))=0,"",IF($B$5="alle",COUNTA(Stammdaten!$A$5:$A$9),COUNTIF(Stammdaten!$C$5:$C$9,$B$5))-C128-IF($B$6="alle Tage, auch Feiertage",0,D128)))</f>
        <v/>
      </c>
      <c r="F128" s="37">
        <f>IF(E128="","",IF(E128&lt;$B$4,"ja",""))</f>
        <v/>
      </c>
      <c r="G128" s="38">
        <f t="array" ref="G128">IFERROR(_xlfn.TEXTJOIN(", ",TRUE,IF((Jahresplan!DR$6:DR$10&lt;&gt;"")*(($B$5="alle")+(Stammdaten!$C$5:$C$9=$B$5)),Stammdaten!$A$5:$A$9&amp;" "&amp;Jahresplan!DR$6:DR$10,"")),IF(E128&gt;0,"Namen erst ab Excel 2019, Zahl links stimmt",""))</f>
        <v/>
      </c>
    </row>
    <row r="129">
      <c r="A129" s="32" t="n">
        <v>46508</v>
      </c>
      <c r="B129" s="39" t="inlineStr">
        <is>
          <t>Sa</t>
        </is>
      </c>
      <c r="C129" s="34">
        <f>IF($B$5="alle",COUNTIF(Jahresplan!DS$6:DS$10,"U")+COUNTIF(Jahresplan!DS$6:DS$10,"K")+COUNTIF(Jahresplan!DS$6:DS$10,"KK")+COUNTIF(Jahresplan!DS$6:DS$10,"F")+COUNTIF(Jahresplan!DS$6:DS$10,"S")+COUNTIF(Jahresplan!DS$6:DS$10,"UB")+COUNTIF(Jahresplan!DS$6:DS$10,"H")*0.5,SUMPRODUCT((Stammdaten!$C$5:$C$9=$B$5)*((Jahresplan!DS$6:DS$10="U")+(Jahresplan!DS$6:DS$10="K")+(Jahresplan!DS$6:DS$10="KK")+(Jahresplan!DS$6:DS$10="F")+(Jahresplan!DS$6:DS$10="S")+(Jahresplan!DS$6:DS$10="UB")))+SUMPRODUCT((Stammdaten!$C$5:$C$9=$B$5)*(Jahresplan!DS$6:DS$10="H"))*0.5)</f>
        <v/>
      </c>
      <c r="D129" s="35">
        <f>IFERROR(SUMPRODUCT((COUNTIFS(Stammdaten!$D$5:$D$9,Feiertage!$C$1:$R$1,Jahresplan!DS$6:DS$10,"")*($B$5="alle")+COUNTIFS(Stammdaten!$C$5:$C$9,$B$5,Stammdaten!$D$5:$D$9,Feiertage!$C$1:$R$1,Jahresplan!DS$6:DS$10,"")*($B$5&lt;&gt;"alle"))*INDEX(Feiertage!$C$2:$R$20,MATCH($A129,Feiertage!$A$2:$A$20,0),0)),0)</f>
        <v/>
      </c>
      <c r="E129" s="36">
        <f>IF(AND($B$6="Mo bis Fr",WEEKDAY($A129,2)&gt;5),"",IF(IF($B$5="alle",COUNTA(Stammdaten!$A$5:$A$9),COUNTIF(Stammdaten!$C$5:$C$9,$B$5))=0,"",IF($B$5="alle",COUNTA(Stammdaten!$A$5:$A$9),COUNTIF(Stammdaten!$C$5:$C$9,$B$5))-C129-IF($B$6="alle Tage, auch Feiertage",0,D129)))</f>
        <v/>
      </c>
      <c r="F129" s="37">
        <f>IF(E129="","",IF(E129&lt;$B$4,"ja",""))</f>
        <v/>
      </c>
      <c r="G129" s="38">
        <f t="array" ref="G129">IFERROR(_xlfn.TEXTJOIN(", ",TRUE,IF((Jahresplan!DS$6:DS$10&lt;&gt;"")*(($B$5="alle")+(Stammdaten!$C$5:$C$9=$B$5)),Stammdaten!$A$5:$A$9&amp;" "&amp;Jahresplan!DS$6:DS$10,"")),IF(E129&gt;0,"Namen erst ab Excel 2019, Zahl links stimmt",""))</f>
        <v/>
      </c>
    </row>
    <row r="130">
      <c r="A130" s="32" t="n">
        <v>46509</v>
      </c>
      <c r="B130" s="39" t="inlineStr">
        <is>
          <t>So</t>
        </is>
      </c>
      <c r="C130" s="34">
        <f>IF($B$5="alle",COUNTIF(Jahresplan!DT$6:DT$10,"U")+COUNTIF(Jahresplan!DT$6:DT$10,"K")+COUNTIF(Jahresplan!DT$6:DT$10,"KK")+COUNTIF(Jahresplan!DT$6:DT$10,"F")+COUNTIF(Jahresplan!DT$6:DT$10,"S")+COUNTIF(Jahresplan!DT$6:DT$10,"UB")+COUNTIF(Jahresplan!DT$6:DT$10,"H")*0.5,SUMPRODUCT((Stammdaten!$C$5:$C$9=$B$5)*((Jahresplan!DT$6:DT$10="U")+(Jahresplan!DT$6:DT$10="K")+(Jahresplan!DT$6:DT$10="KK")+(Jahresplan!DT$6:DT$10="F")+(Jahresplan!DT$6:DT$10="S")+(Jahresplan!DT$6:DT$10="UB")))+SUMPRODUCT((Stammdaten!$C$5:$C$9=$B$5)*(Jahresplan!DT$6:DT$10="H"))*0.5)</f>
        <v/>
      </c>
      <c r="D130" s="35">
        <f>IFERROR(SUMPRODUCT((COUNTIFS(Stammdaten!$D$5:$D$9,Feiertage!$C$1:$R$1,Jahresplan!DT$6:DT$10,"")*($B$5="alle")+COUNTIFS(Stammdaten!$C$5:$C$9,$B$5,Stammdaten!$D$5:$D$9,Feiertage!$C$1:$R$1,Jahresplan!DT$6:DT$10,"")*($B$5&lt;&gt;"alle"))*INDEX(Feiertage!$C$2:$R$20,MATCH($A130,Feiertage!$A$2:$A$20,0),0)),0)</f>
        <v/>
      </c>
      <c r="E130" s="36">
        <f>IF(AND($B$6="Mo bis Fr",WEEKDAY($A130,2)&gt;5),"",IF(IF($B$5="alle",COUNTA(Stammdaten!$A$5:$A$9),COUNTIF(Stammdaten!$C$5:$C$9,$B$5))=0,"",IF($B$5="alle",COUNTA(Stammdaten!$A$5:$A$9),COUNTIF(Stammdaten!$C$5:$C$9,$B$5))-C130-IF($B$6="alle Tage, auch Feiertage",0,D130)))</f>
        <v/>
      </c>
      <c r="F130" s="37">
        <f>IF(E130="","",IF(E130&lt;$B$4,"ja",""))</f>
        <v/>
      </c>
      <c r="G130" s="38">
        <f t="array" ref="G130">IFERROR(_xlfn.TEXTJOIN(", ",TRUE,IF((Jahresplan!DT$6:DT$10&lt;&gt;"")*(($B$5="alle")+(Stammdaten!$C$5:$C$9=$B$5)),Stammdaten!$A$5:$A$9&amp;" "&amp;Jahresplan!DT$6:DT$10,"")),IF(E130&gt;0,"Namen erst ab Excel 2019, Zahl links stimmt",""))</f>
        <v/>
      </c>
    </row>
    <row r="131">
      <c r="A131" s="32" t="n">
        <v>46510</v>
      </c>
      <c r="B131" s="33" t="inlineStr">
        <is>
          <t>Mo</t>
        </is>
      </c>
      <c r="C131" s="34">
        <f>IF($B$5="alle",COUNTIF(Jahresplan!DU$6:DU$10,"U")+COUNTIF(Jahresplan!DU$6:DU$10,"K")+COUNTIF(Jahresplan!DU$6:DU$10,"KK")+COUNTIF(Jahresplan!DU$6:DU$10,"F")+COUNTIF(Jahresplan!DU$6:DU$10,"S")+COUNTIF(Jahresplan!DU$6:DU$10,"UB")+COUNTIF(Jahresplan!DU$6:DU$10,"H")*0.5,SUMPRODUCT((Stammdaten!$C$5:$C$9=$B$5)*((Jahresplan!DU$6:DU$10="U")+(Jahresplan!DU$6:DU$10="K")+(Jahresplan!DU$6:DU$10="KK")+(Jahresplan!DU$6:DU$10="F")+(Jahresplan!DU$6:DU$10="S")+(Jahresplan!DU$6:DU$10="UB")))+SUMPRODUCT((Stammdaten!$C$5:$C$9=$B$5)*(Jahresplan!DU$6:DU$10="H"))*0.5)</f>
        <v/>
      </c>
      <c r="D131" s="35">
        <f>IFERROR(SUMPRODUCT((COUNTIFS(Stammdaten!$D$5:$D$9,Feiertage!$C$1:$R$1,Jahresplan!DU$6:DU$10,"")*($B$5="alle")+COUNTIFS(Stammdaten!$C$5:$C$9,$B$5,Stammdaten!$D$5:$D$9,Feiertage!$C$1:$R$1,Jahresplan!DU$6:DU$10,"")*($B$5&lt;&gt;"alle"))*INDEX(Feiertage!$C$2:$R$20,MATCH($A131,Feiertage!$A$2:$A$20,0),0)),0)</f>
        <v/>
      </c>
      <c r="E131" s="36">
        <f>IF(AND($B$6="Mo bis Fr",WEEKDAY($A131,2)&gt;5),"",IF(IF($B$5="alle",COUNTA(Stammdaten!$A$5:$A$9),COUNTIF(Stammdaten!$C$5:$C$9,$B$5))=0,"",IF($B$5="alle",COUNTA(Stammdaten!$A$5:$A$9),COUNTIF(Stammdaten!$C$5:$C$9,$B$5))-C131-IF($B$6="alle Tage, auch Feiertage",0,D131)))</f>
        <v/>
      </c>
      <c r="F131" s="37">
        <f>IF(E131="","",IF(E131&lt;$B$4,"ja",""))</f>
        <v/>
      </c>
      <c r="G131" s="38">
        <f t="array" ref="G131">IFERROR(_xlfn.TEXTJOIN(", ",TRUE,IF((Jahresplan!DU$6:DU$10&lt;&gt;"")*(($B$5="alle")+(Stammdaten!$C$5:$C$9=$B$5)),Stammdaten!$A$5:$A$9&amp;" "&amp;Jahresplan!DU$6:DU$10,"")),IF(E131&gt;0,"Namen erst ab Excel 2019, Zahl links stimmt",""))</f>
        <v/>
      </c>
    </row>
    <row r="132">
      <c r="A132" s="32" t="n">
        <v>46511</v>
      </c>
      <c r="B132" s="33" t="inlineStr">
        <is>
          <t>Di</t>
        </is>
      </c>
      <c r="C132" s="34">
        <f>IF($B$5="alle",COUNTIF(Jahresplan!DV$6:DV$10,"U")+COUNTIF(Jahresplan!DV$6:DV$10,"K")+COUNTIF(Jahresplan!DV$6:DV$10,"KK")+COUNTIF(Jahresplan!DV$6:DV$10,"F")+COUNTIF(Jahresplan!DV$6:DV$10,"S")+COUNTIF(Jahresplan!DV$6:DV$10,"UB")+COUNTIF(Jahresplan!DV$6:DV$10,"H")*0.5,SUMPRODUCT((Stammdaten!$C$5:$C$9=$B$5)*((Jahresplan!DV$6:DV$10="U")+(Jahresplan!DV$6:DV$10="K")+(Jahresplan!DV$6:DV$10="KK")+(Jahresplan!DV$6:DV$10="F")+(Jahresplan!DV$6:DV$10="S")+(Jahresplan!DV$6:DV$10="UB")))+SUMPRODUCT((Stammdaten!$C$5:$C$9=$B$5)*(Jahresplan!DV$6:DV$10="H"))*0.5)</f>
        <v/>
      </c>
      <c r="D132" s="35">
        <f>IFERROR(SUMPRODUCT((COUNTIFS(Stammdaten!$D$5:$D$9,Feiertage!$C$1:$R$1,Jahresplan!DV$6:DV$10,"")*($B$5="alle")+COUNTIFS(Stammdaten!$C$5:$C$9,$B$5,Stammdaten!$D$5:$D$9,Feiertage!$C$1:$R$1,Jahresplan!DV$6:DV$10,"")*($B$5&lt;&gt;"alle"))*INDEX(Feiertage!$C$2:$R$20,MATCH($A132,Feiertage!$A$2:$A$20,0),0)),0)</f>
        <v/>
      </c>
      <c r="E132" s="36">
        <f>IF(AND($B$6="Mo bis Fr",WEEKDAY($A132,2)&gt;5),"",IF(IF($B$5="alle",COUNTA(Stammdaten!$A$5:$A$9),COUNTIF(Stammdaten!$C$5:$C$9,$B$5))=0,"",IF($B$5="alle",COUNTA(Stammdaten!$A$5:$A$9),COUNTIF(Stammdaten!$C$5:$C$9,$B$5))-C132-IF($B$6="alle Tage, auch Feiertage",0,D132)))</f>
        <v/>
      </c>
      <c r="F132" s="37">
        <f>IF(E132="","",IF(E132&lt;$B$4,"ja",""))</f>
        <v/>
      </c>
      <c r="G132" s="38">
        <f t="array" ref="G132">IFERROR(_xlfn.TEXTJOIN(", ",TRUE,IF((Jahresplan!DV$6:DV$10&lt;&gt;"")*(($B$5="alle")+(Stammdaten!$C$5:$C$9=$B$5)),Stammdaten!$A$5:$A$9&amp;" "&amp;Jahresplan!DV$6:DV$10,"")),IF(E132&gt;0,"Namen erst ab Excel 2019, Zahl links stimmt",""))</f>
        <v/>
      </c>
    </row>
    <row r="133">
      <c r="A133" s="32" t="n">
        <v>46512</v>
      </c>
      <c r="B133" s="33" t="inlineStr">
        <is>
          <t>Mi</t>
        </is>
      </c>
      <c r="C133" s="34">
        <f>IF($B$5="alle",COUNTIF(Jahresplan!DW$6:DW$10,"U")+COUNTIF(Jahresplan!DW$6:DW$10,"K")+COUNTIF(Jahresplan!DW$6:DW$10,"KK")+COUNTIF(Jahresplan!DW$6:DW$10,"F")+COUNTIF(Jahresplan!DW$6:DW$10,"S")+COUNTIF(Jahresplan!DW$6:DW$10,"UB")+COUNTIF(Jahresplan!DW$6:DW$10,"H")*0.5,SUMPRODUCT((Stammdaten!$C$5:$C$9=$B$5)*((Jahresplan!DW$6:DW$10="U")+(Jahresplan!DW$6:DW$10="K")+(Jahresplan!DW$6:DW$10="KK")+(Jahresplan!DW$6:DW$10="F")+(Jahresplan!DW$6:DW$10="S")+(Jahresplan!DW$6:DW$10="UB")))+SUMPRODUCT((Stammdaten!$C$5:$C$9=$B$5)*(Jahresplan!DW$6:DW$10="H"))*0.5)</f>
        <v/>
      </c>
      <c r="D133" s="35">
        <f>IFERROR(SUMPRODUCT((COUNTIFS(Stammdaten!$D$5:$D$9,Feiertage!$C$1:$R$1,Jahresplan!DW$6:DW$10,"")*($B$5="alle")+COUNTIFS(Stammdaten!$C$5:$C$9,$B$5,Stammdaten!$D$5:$D$9,Feiertage!$C$1:$R$1,Jahresplan!DW$6:DW$10,"")*($B$5&lt;&gt;"alle"))*INDEX(Feiertage!$C$2:$R$20,MATCH($A133,Feiertage!$A$2:$A$20,0),0)),0)</f>
        <v/>
      </c>
      <c r="E133" s="36">
        <f>IF(AND($B$6="Mo bis Fr",WEEKDAY($A133,2)&gt;5),"",IF(IF($B$5="alle",COUNTA(Stammdaten!$A$5:$A$9),COUNTIF(Stammdaten!$C$5:$C$9,$B$5))=0,"",IF($B$5="alle",COUNTA(Stammdaten!$A$5:$A$9),COUNTIF(Stammdaten!$C$5:$C$9,$B$5))-C133-IF($B$6="alle Tage, auch Feiertage",0,D133)))</f>
        <v/>
      </c>
      <c r="F133" s="37">
        <f>IF(E133="","",IF(E133&lt;$B$4,"ja",""))</f>
        <v/>
      </c>
      <c r="G133" s="38">
        <f t="array" ref="G133">IFERROR(_xlfn.TEXTJOIN(", ",TRUE,IF((Jahresplan!DW$6:DW$10&lt;&gt;"")*(($B$5="alle")+(Stammdaten!$C$5:$C$9=$B$5)),Stammdaten!$A$5:$A$9&amp;" "&amp;Jahresplan!DW$6:DW$10,"")),IF(E133&gt;0,"Namen erst ab Excel 2019, Zahl links stimmt",""))</f>
        <v/>
      </c>
    </row>
    <row r="134">
      <c r="A134" s="32" t="n">
        <v>46513</v>
      </c>
      <c r="B134" s="33" t="inlineStr">
        <is>
          <t>Do</t>
        </is>
      </c>
      <c r="C134" s="34">
        <f>IF($B$5="alle",COUNTIF(Jahresplan!DX$6:DX$10,"U")+COUNTIF(Jahresplan!DX$6:DX$10,"K")+COUNTIF(Jahresplan!DX$6:DX$10,"KK")+COUNTIF(Jahresplan!DX$6:DX$10,"F")+COUNTIF(Jahresplan!DX$6:DX$10,"S")+COUNTIF(Jahresplan!DX$6:DX$10,"UB")+COUNTIF(Jahresplan!DX$6:DX$10,"H")*0.5,SUMPRODUCT((Stammdaten!$C$5:$C$9=$B$5)*((Jahresplan!DX$6:DX$10="U")+(Jahresplan!DX$6:DX$10="K")+(Jahresplan!DX$6:DX$10="KK")+(Jahresplan!DX$6:DX$10="F")+(Jahresplan!DX$6:DX$10="S")+(Jahresplan!DX$6:DX$10="UB")))+SUMPRODUCT((Stammdaten!$C$5:$C$9=$B$5)*(Jahresplan!DX$6:DX$10="H"))*0.5)</f>
        <v/>
      </c>
      <c r="D134" s="35">
        <f>IFERROR(SUMPRODUCT((COUNTIFS(Stammdaten!$D$5:$D$9,Feiertage!$C$1:$R$1,Jahresplan!DX$6:DX$10,"")*($B$5="alle")+COUNTIFS(Stammdaten!$C$5:$C$9,$B$5,Stammdaten!$D$5:$D$9,Feiertage!$C$1:$R$1,Jahresplan!DX$6:DX$10,"")*($B$5&lt;&gt;"alle"))*INDEX(Feiertage!$C$2:$R$20,MATCH($A134,Feiertage!$A$2:$A$20,0),0)),0)</f>
        <v/>
      </c>
      <c r="E134" s="36">
        <f>IF(AND($B$6="Mo bis Fr",WEEKDAY($A134,2)&gt;5),"",IF(IF($B$5="alle",COUNTA(Stammdaten!$A$5:$A$9),COUNTIF(Stammdaten!$C$5:$C$9,$B$5))=0,"",IF($B$5="alle",COUNTA(Stammdaten!$A$5:$A$9),COUNTIF(Stammdaten!$C$5:$C$9,$B$5))-C134-IF($B$6="alle Tage, auch Feiertage",0,D134)))</f>
        <v/>
      </c>
      <c r="F134" s="37">
        <f>IF(E134="","",IF(E134&lt;$B$4,"ja",""))</f>
        <v/>
      </c>
      <c r="G134" s="38">
        <f t="array" ref="G134">IFERROR(_xlfn.TEXTJOIN(", ",TRUE,IF((Jahresplan!DX$6:DX$10&lt;&gt;"")*(($B$5="alle")+(Stammdaten!$C$5:$C$9=$B$5)),Stammdaten!$A$5:$A$9&amp;" "&amp;Jahresplan!DX$6:DX$10,"")),IF(E134&gt;0,"Namen erst ab Excel 2019, Zahl links stimmt",""))</f>
        <v/>
      </c>
    </row>
    <row r="135">
      <c r="A135" s="32" t="n">
        <v>46514</v>
      </c>
      <c r="B135" s="33" t="inlineStr">
        <is>
          <t>Fr</t>
        </is>
      </c>
      <c r="C135" s="34">
        <f>IF($B$5="alle",COUNTIF(Jahresplan!DY$6:DY$10,"U")+COUNTIF(Jahresplan!DY$6:DY$10,"K")+COUNTIF(Jahresplan!DY$6:DY$10,"KK")+COUNTIF(Jahresplan!DY$6:DY$10,"F")+COUNTIF(Jahresplan!DY$6:DY$10,"S")+COUNTIF(Jahresplan!DY$6:DY$10,"UB")+COUNTIF(Jahresplan!DY$6:DY$10,"H")*0.5,SUMPRODUCT((Stammdaten!$C$5:$C$9=$B$5)*((Jahresplan!DY$6:DY$10="U")+(Jahresplan!DY$6:DY$10="K")+(Jahresplan!DY$6:DY$10="KK")+(Jahresplan!DY$6:DY$10="F")+(Jahresplan!DY$6:DY$10="S")+(Jahresplan!DY$6:DY$10="UB")))+SUMPRODUCT((Stammdaten!$C$5:$C$9=$B$5)*(Jahresplan!DY$6:DY$10="H"))*0.5)</f>
        <v/>
      </c>
      <c r="D135" s="35">
        <f>IFERROR(SUMPRODUCT((COUNTIFS(Stammdaten!$D$5:$D$9,Feiertage!$C$1:$R$1,Jahresplan!DY$6:DY$10,"")*($B$5="alle")+COUNTIFS(Stammdaten!$C$5:$C$9,$B$5,Stammdaten!$D$5:$D$9,Feiertage!$C$1:$R$1,Jahresplan!DY$6:DY$10,"")*($B$5&lt;&gt;"alle"))*INDEX(Feiertage!$C$2:$R$20,MATCH($A135,Feiertage!$A$2:$A$20,0),0)),0)</f>
        <v/>
      </c>
      <c r="E135" s="36">
        <f>IF(AND($B$6="Mo bis Fr",WEEKDAY($A135,2)&gt;5),"",IF(IF($B$5="alle",COUNTA(Stammdaten!$A$5:$A$9),COUNTIF(Stammdaten!$C$5:$C$9,$B$5))=0,"",IF($B$5="alle",COUNTA(Stammdaten!$A$5:$A$9),COUNTIF(Stammdaten!$C$5:$C$9,$B$5))-C135-IF($B$6="alle Tage, auch Feiertage",0,D135)))</f>
        <v/>
      </c>
      <c r="F135" s="37">
        <f>IF(E135="","",IF(E135&lt;$B$4,"ja",""))</f>
        <v/>
      </c>
      <c r="G135" s="38">
        <f t="array" ref="G135">IFERROR(_xlfn.TEXTJOIN(", ",TRUE,IF((Jahresplan!DY$6:DY$10&lt;&gt;"")*(($B$5="alle")+(Stammdaten!$C$5:$C$9=$B$5)),Stammdaten!$A$5:$A$9&amp;" "&amp;Jahresplan!DY$6:DY$10,"")),IF(E135&gt;0,"Namen erst ab Excel 2019, Zahl links stimmt",""))</f>
        <v/>
      </c>
    </row>
    <row r="136">
      <c r="A136" s="32" t="n">
        <v>46515</v>
      </c>
      <c r="B136" s="39" t="inlineStr">
        <is>
          <t>Sa</t>
        </is>
      </c>
      <c r="C136" s="34">
        <f>IF($B$5="alle",COUNTIF(Jahresplan!DZ$6:DZ$10,"U")+COUNTIF(Jahresplan!DZ$6:DZ$10,"K")+COUNTIF(Jahresplan!DZ$6:DZ$10,"KK")+COUNTIF(Jahresplan!DZ$6:DZ$10,"F")+COUNTIF(Jahresplan!DZ$6:DZ$10,"S")+COUNTIF(Jahresplan!DZ$6:DZ$10,"UB")+COUNTIF(Jahresplan!DZ$6:DZ$10,"H")*0.5,SUMPRODUCT((Stammdaten!$C$5:$C$9=$B$5)*((Jahresplan!DZ$6:DZ$10="U")+(Jahresplan!DZ$6:DZ$10="K")+(Jahresplan!DZ$6:DZ$10="KK")+(Jahresplan!DZ$6:DZ$10="F")+(Jahresplan!DZ$6:DZ$10="S")+(Jahresplan!DZ$6:DZ$10="UB")))+SUMPRODUCT((Stammdaten!$C$5:$C$9=$B$5)*(Jahresplan!DZ$6:DZ$10="H"))*0.5)</f>
        <v/>
      </c>
      <c r="D136" s="35">
        <f>IFERROR(SUMPRODUCT((COUNTIFS(Stammdaten!$D$5:$D$9,Feiertage!$C$1:$R$1,Jahresplan!DZ$6:DZ$10,"")*($B$5="alle")+COUNTIFS(Stammdaten!$C$5:$C$9,$B$5,Stammdaten!$D$5:$D$9,Feiertage!$C$1:$R$1,Jahresplan!DZ$6:DZ$10,"")*($B$5&lt;&gt;"alle"))*INDEX(Feiertage!$C$2:$R$20,MATCH($A136,Feiertage!$A$2:$A$20,0),0)),0)</f>
        <v/>
      </c>
      <c r="E136" s="36">
        <f>IF(AND($B$6="Mo bis Fr",WEEKDAY($A136,2)&gt;5),"",IF(IF($B$5="alle",COUNTA(Stammdaten!$A$5:$A$9),COUNTIF(Stammdaten!$C$5:$C$9,$B$5))=0,"",IF($B$5="alle",COUNTA(Stammdaten!$A$5:$A$9),COUNTIF(Stammdaten!$C$5:$C$9,$B$5))-C136-IF($B$6="alle Tage, auch Feiertage",0,D136)))</f>
        <v/>
      </c>
      <c r="F136" s="37">
        <f>IF(E136="","",IF(E136&lt;$B$4,"ja",""))</f>
        <v/>
      </c>
      <c r="G136" s="38">
        <f t="array" ref="G136">IFERROR(_xlfn.TEXTJOIN(", ",TRUE,IF((Jahresplan!DZ$6:DZ$10&lt;&gt;"")*(($B$5="alle")+(Stammdaten!$C$5:$C$9=$B$5)),Stammdaten!$A$5:$A$9&amp;" "&amp;Jahresplan!DZ$6:DZ$10,"")),IF(E136&gt;0,"Namen erst ab Excel 2019, Zahl links stimmt",""))</f>
        <v/>
      </c>
    </row>
    <row r="137">
      <c r="A137" s="32" t="n">
        <v>46516</v>
      </c>
      <c r="B137" s="39" t="inlineStr">
        <is>
          <t>So</t>
        </is>
      </c>
      <c r="C137" s="34">
        <f>IF($B$5="alle",COUNTIF(Jahresplan!EA$6:EA$10,"U")+COUNTIF(Jahresplan!EA$6:EA$10,"K")+COUNTIF(Jahresplan!EA$6:EA$10,"KK")+COUNTIF(Jahresplan!EA$6:EA$10,"F")+COUNTIF(Jahresplan!EA$6:EA$10,"S")+COUNTIF(Jahresplan!EA$6:EA$10,"UB")+COUNTIF(Jahresplan!EA$6:EA$10,"H")*0.5,SUMPRODUCT((Stammdaten!$C$5:$C$9=$B$5)*((Jahresplan!EA$6:EA$10="U")+(Jahresplan!EA$6:EA$10="K")+(Jahresplan!EA$6:EA$10="KK")+(Jahresplan!EA$6:EA$10="F")+(Jahresplan!EA$6:EA$10="S")+(Jahresplan!EA$6:EA$10="UB")))+SUMPRODUCT((Stammdaten!$C$5:$C$9=$B$5)*(Jahresplan!EA$6:EA$10="H"))*0.5)</f>
        <v/>
      </c>
      <c r="D137" s="35">
        <f>IFERROR(SUMPRODUCT((COUNTIFS(Stammdaten!$D$5:$D$9,Feiertage!$C$1:$R$1,Jahresplan!EA$6:EA$10,"")*($B$5="alle")+COUNTIFS(Stammdaten!$C$5:$C$9,$B$5,Stammdaten!$D$5:$D$9,Feiertage!$C$1:$R$1,Jahresplan!EA$6:EA$10,"")*($B$5&lt;&gt;"alle"))*INDEX(Feiertage!$C$2:$R$20,MATCH($A137,Feiertage!$A$2:$A$20,0),0)),0)</f>
        <v/>
      </c>
      <c r="E137" s="36">
        <f>IF(AND($B$6="Mo bis Fr",WEEKDAY($A137,2)&gt;5),"",IF(IF($B$5="alle",COUNTA(Stammdaten!$A$5:$A$9),COUNTIF(Stammdaten!$C$5:$C$9,$B$5))=0,"",IF($B$5="alle",COUNTA(Stammdaten!$A$5:$A$9),COUNTIF(Stammdaten!$C$5:$C$9,$B$5))-C137-IF($B$6="alle Tage, auch Feiertage",0,D137)))</f>
        <v/>
      </c>
      <c r="F137" s="37">
        <f>IF(E137="","",IF(E137&lt;$B$4,"ja",""))</f>
        <v/>
      </c>
      <c r="G137" s="38">
        <f t="array" ref="G137">IFERROR(_xlfn.TEXTJOIN(", ",TRUE,IF((Jahresplan!EA$6:EA$10&lt;&gt;"")*(($B$5="alle")+(Stammdaten!$C$5:$C$9=$B$5)),Stammdaten!$A$5:$A$9&amp;" "&amp;Jahresplan!EA$6:EA$10,"")),IF(E137&gt;0,"Namen erst ab Excel 2019, Zahl links stimmt",""))</f>
        <v/>
      </c>
    </row>
    <row r="138">
      <c r="A138" s="32" t="n">
        <v>46517</v>
      </c>
      <c r="B138" s="33" t="inlineStr">
        <is>
          <t>Mo</t>
        </is>
      </c>
      <c r="C138" s="34">
        <f>IF($B$5="alle",COUNTIF(Jahresplan!EB$6:EB$10,"U")+COUNTIF(Jahresplan!EB$6:EB$10,"K")+COUNTIF(Jahresplan!EB$6:EB$10,"KK")+COUNTIF(Jahresplan!EB$6:EB$10,"F")+COUNTIF(Jahresplan!EB$6:EB$10,"S")+COUNTIF(Jahresplan!EB$6:EB$10,"UB")+COUNTIF(Jahresplan!EB$6:EB$10,"H")*0.5,SUMPRODUCT((Stammdaten!$C$5:$C$9=$B$5)*((Jahresplan!EB$6:EB$10="U")+(Jahresplan!EB$6:EB$10="K")+(Jahresplan!EB$6:EB$10="KK")+(Jahresplan!EB$6:EB$10="F")+(Jahresplan!EB$6:EB$10="S")+(Jahresplan!EB$6:EB$10="UB")))+SUMPRODUCT((Stammdaten!$C$5:$C$9=$B$5)*(Jahresplan!EB$6:EB$10="H"))*0.5)</f>
        <v/>
      </c>
      <c r="D138" s="35">
        <f>IFERROR(SUMPRODUCT((COUNTIFS(Stammdaten!$D$5:$D$9,Feiertage!$C$1:$R$1,Jahresplan!EB$6:EB$10,"")*($B$5="alle")+COUNTIFS(Stammdaten!$C$5:$C$9,$B$5,Stammdaten!$D$5:$D$9,Feiertage!$C$1:$R$1,Jahresplan!EB$6:EB$10,"")*($B$5&lt;&gt;"alle"))*INDEX(Feiertage!$C$2:$R$20,MATCH($A138,Feiertage!$A$2:$A$20,0),0)),0)</f>
        <v/>
      </c>
      <c r="E138" s="36">
        <f>IF(AND($B$6="Mo bis Fr",WEEKDAY($A138,2)&gt;5),"",IF(IF($B$5="alle",COUNTA(Stammdaten!$A$5:$A$9),COUNTIF(Stammdaten!$C$5:$C$9,$B$5))=0,"",IF($B$5="alle",COUNTA(Stammdaten!$A$5:$A$9),COUNTIF(Stammdaten!$C$5:$C$9,$B$5))-C138-IF($B$6="alle Tage, auch Feiertage",0,D138)))</f>
        <v/>
      </c>
      <c r="F138" s="37">
        <f>IF(E138="","",IF(E138&lt;$B$4,"ja",""))</f>
        <v/>
      </c>
      <c r="G138" s="38">
        <f t="array" ref="G138">IFERROR(_xlfn.TEXTJOIN(", ",TRUE,IF((Jahresplan!EB$6:EB$10&lt;&gt;"")*(($B$5="alle")+(Stammdaten!$C$5:$C$9=$B$5)),Stammdaten!$A$5:$A$9&amp;" "&amp;Jahresplan!EB$6:EB$10,"")),IF(E138&gt;0,"Namen erst ab Excel 2019, Zahl links stimmt",""))</f>
        <v/>
      </c>
    </row>
    <row r="139">
      <c r="A139" s="32" t="n">
        <v>46518</v>
      </c>
      <c r="B139" s="33" t="inlineStr">
        <is>
          <t>Di</t>
        </is>
      </c>
      <c r="C139" s="34">
        <f>IF($B$5="alle",COUNTIF(Jahresplan!EC$6:EC$10,"U")+COUNTIF(Jahresplan!EC$6:EC$10,"K")+COUNTIF(Jahresplan!EC$6:EC$10,"KK")+COUNTIF(Jahresplan!EC$6:EC$10,"F")+COUNTIF(Jahresplan!EC$6:EC$10,"S")+COUNTIF(Jahresplan!EC$6:EC$10,"UB")+COUNTIF(Jahresplan!EC$6:EC$10,"H")*0.5,SUMPRODUCT((Stammdaten!$C$5:$C$9=$B$5)*((Jahresplan!EC$6:EC$10="U")+(Jahresplan!EC$6:EC$10="K")+(Jahresplan!EC$6:EC$10="KK")+(Jahresplan!EC$6:EC$10="F")+(Jahresplan!EC$6:EC$10="S")+(Jahresplan!EC$6:EC$10="UB")))+SUMPRODUCT((Stammdaten!$C$5:$C$9=$B$5)*(Jahresplan!EC$6:EC$10="H"))*0.5)</f>
        <v/>
      </c>
      <c r="D139" s="35">
        <f>IFERROR(SUMPRODUCT((COUNTIFS(Stammdaten!$D$5:$D$9,Feiertage!$C$1:$R$1,Jahresplan!EC$6:EC$10,"")*($B$5="alle")+COUNTIFS(Stammdaten!$C$5:$C$9,$B$5,Stammdaten!$D$5:$D$9,Feiertage!$C$1:$R$1,Jahresplan!EC$6:EC$10,"")*($B$5&lt;&gt;"alle"))*INDEX(Feiertage!$C$2:$R$20,MATCH($A139,Feiertage!$A$2:$A$20,0),0)),0)</f>
        <v/>
      </c>
      <c r="E139" s="36">
        <f>IF(AND($B$6="Mo bis Fr",WEEKDAY($A139,2)&gt;5),"",IF(IF($B$5="alle",COUNTA(Stammdaten!$A$5:$A$9),COUNTIF(Stammdaten!$C$5:$C$9,$B$5))=0,"",IF($B$5="alle",COUNTA(Stammdaten!$A$5:$A$9),COUNTIF(Stammdaten!$C$5:$C$9,$B$5))-C139-IF($B$6="alle Tage, auch Feiertage",0,D139)))</f>
        <v/>
      </c>
      <c r="F139" s="37">
        <f>IF(E139="","",IF(E139&lt;$B$4,"ja",""))</f>
        <v/>
      </c>
      <c r="G139" s="38">
        <f t="array" ref="G139">IFERROR(_xlfn.TEXTJOIN(", ",TRUE,IF((Jahresplan!EC$6:EC$10&lt;&gt;"")*(($B$5="alle")+(Stammdaten!$C$5:$C$9=$B$5)),Stammdaten!$A$5:$A$9&amp;" "&amp;Jahresplan!EC$6:EC$10,"")),IF(E139&gt;0,"Namen erst ab Excel 2019, Zahl links stimmt",""))</f>
        <v/>
      </c>
    </row>
    <row r="140">
      <c r="A140" s="32" t="n">
        <v>46519</v>
      </c>
      <c r="B140" s="33" t="inlineStr">
        <is>
          <t>Mi</t>
        </is>
      </c>
      <c r="C140" s="34">
        <f>IF($B$5="alle",COUNTIF(Jahresplan!ED$6:ED$10,"U")+COUNTIF(Jahresplan!ED$6:ED$10,"K")+COUNTIF(Jahresplan!ED$6:ED$10,"KK")+COUNTIF(Jahresplan!ED$6:ED$10,"F")+COUNTIF(Jahresplan!ED$6:ED$10,"S")+COUNTIF(Jahresplan!ED$6:ED$10,"UB")+COUNTIF(Jahresplan!ED$6:ED$10,"H")*0.5,SUMPRODUCT((Stammdaten!$C$5:$C$9=$B$5)*((Jahresplan!ED$6:ED$10="U")+(Jahresplan!ED$6:ED$10="K")+(Jahresplan!ED$6:ED$10="KK")+(Jahresplan!ED$6:ED$10="F")+(Jahresplan!ED$6:ED$10="S")+(Jahresplan!ED$6:ED$10="UB")))+SUMPRODUCT((Stammdaten!$C$5:$C$9=$B$5)*(Jahresplan!ED$6:ED$10="H"))*0.5)</f>
        <v/>
      </c>
      <c r="D140" s="35">
        <f>IFERROR(SUMPRODUCT((COUNTIFS(Stammdaten!$D$5:$D$9,Feiertage!$C$1:$R$1,Jahresplan!ED$6:ED$10,"")*($B$5="alle")+COUNTIFS(Stammdaten!$C$5:$C$9,$B$5,Stammdaten!$D$5:$D$9,Feiertage!$C$1:$R$1,Jahresplan!ED$6:ED$10,"")*($B$5&lt;&gt;"alle"))*INDEX(Feiertage!$C$2:$R$20,MATCH($A140,Feiertage!$A$2:$A$20,0),0)),0)</f>
        <v/>
      </c>
      <c r="E140" s="36">
        <f>IF(AND($B$6="Mo bis Fr",WEEKDAY($A140,2)&gt;5),"",IF(IF($B$5="alle",COUNTA(Stammdaten!$A$5:$A$9),COUNTIF(Stammdaten!$C$5:$C$9,$B$5))=0,"",IF($B$5="alle",COUNTA(Stammdaten!$A$5:$A$9),COUNTIF(Stammdaten!$C$5:$C$9,$B$5))-C140-IF($B$6="alle Tage, auch Feiertage",0,D140)))</f>
        <v/>
      </c>
      <c r="F140" s="37">
        <f>IF(E140="","",IF(E140&lt;$B$4,"ja",""))</f>
        <v/>
      </c>
      <c r="G140" s="38">
        <f t="array" ref="G140">IFERROR(_xlfn.TEXTJOIN(", ",TRUE,IF((Jahresplan!ED$6:ED$10&lt;&gt;"")*(($B$5="alle")+(Stammdaten!$C$5:$C$9=$B$5)),Stammdaten!$A$5:$A$9&amp;" "&amp;Jahresplan!ED$6:ED$10,"")),IF(E140&gt;0,"Namen erst ab Excel 2019, Zahl links stimmt",""))</f>
        <v/>
      </c>
    </row>
    <row r="141">
      <c r="A141" s="32" t="n">
        <v>46520</v>
      </c>
      <c r="B141" s="33" t="inlineStr">
        <is>
          <t>Do</t>
        </is>
      </c>
      <c r="C141" s="34">
        <f>IF($B$5="alle",COUNTIF(Jahresplan!EE$6:EE$10,"U")+COUNTIF(Jahresplan!EE$6:EE$10,"K")+COUNTIF(Jahresplan!EE$6:EE$10,"KK")+COUNTIF(Jahresplan!EE$6:EE$10,"F")+COUNTIF(Jahresplan!EE$6:EE$10,"S")+COUNTIF(Jahresplan!EE$6:EE$10,"UB")+COUNTIF(Jahresplan!EE$6:EE$10,"H")*0.5,SUMPRODUCT((Stammdaten!$C$5:$C$9=$B$5)*((Jahresplan!EE$6:EE$10="U")+(Jahresplan!EE$6:EE$10="K")+(Jahresplan!EE$6:EE$10="KK")+(Jahresplan!EE$6:EE$10="F")+(Jahresplan!EE$6:EE$10="S")+(Jahresplan!EE$6:EE$10="UB")))+SUMPRODUCT((Stammdaten!$C$5:$C$9=$B$5)*(Jahresplan!EE$6:EE$10="H"))*0.5)</f>
        <v/>
      </c>
      <c r="D141" s="35">
        <f>IFERROR(SUMPRODUCT((COUNTIFS(Stammdaten!$D$5:$D$9,Feiertage!$C$1:$R$1,Jahresplan!EE$6:EE$10,"")*($B$5="alle")+COUNTIFS(Stammdaten!$C$5:$C$9,$B$5,Stammdaten!$D$5:$D$9,Feiertage!$C$1:$R$1,Jahresplan!EE$6:EE$10,"")*($B$5&lt;&gt;"alle"))*INDEX(Feiertage!$C$2:$R$20,MATCH($A141,Feiertage!$A$2:$A$20,0),0)),0)</f>
        <v/>
      </c>
      <c r="E141" s="36">
        <f>IF(AND($B$6="Mo bis Fr",WEEKDAY($A141,2)&gt;5),"",IF(IF($B$5="alle",COUNTA(Stammdaten!$A$5:$A$9),COUNTIF(Stammdaten!$C$5:$C$9,$B$5))=0,"",IF($B$5="alle",COUNTA(Stammdaten!$A$5:$A$9),COUNTIF(Stammdaten!$C$5:$C$9,$B$5))-C141-IF($B$6="alle Tage, auch Feiertage",0,D141)))</f>
        <v/>
      </c>
      <c r="F141" s="37">
        <f>IF(E141="","",IF(E141&lt;$B$4,"ja",""))</f>
        <v/>
      </c>
      <c r="G141" s="38">
        <f t="array" ref="G141">IFERROR(_xlfn.TEXTJOIN(", ",TRUE,IF((Jahresplan!EE$6:EE$10&lt;&gt;"")*(($B$5="alle")+(Stammdaten!$C$5:$C$9=$B$5)),Stammdaten!$A$5:$A$9&amp;" "&amp;Jahresplan!EE$6:EE$10,"")),IF(E141&gt;0,"Namen erst ab Excel 2019, Zahl links stimmt",""))</f>
        <v/>
      </c>
    </row>
    <row r="142">
      <c r="A142" s="32" t="n">
        <v>46521</v>
      </c>
      <c r="B142" s="33" t="inlineStr">
        <is>
          <t>Fr</t>
        </is>
      </c>
      <c r="C142" s="34">
        <f>IF($B$5="alle",COUNTIF(Jahresplan!EF$6:EF$10,"U")+COUNTIF(Jahresplan!EF$6:EF$10,"K")+COUNTIF(Jahresplan!EF$6:EF$10,"KK")+COUNTIF(Jahresplan!EF$6:EF$10,"F")+COUNTIF(Jahresplan!EF$6:EF$10,"S")+COUNTIF(Jahresplan!EF$6:EF$10,"UB")+COUNTIF(Jahresplan!EF$6:EF$10,"H")*0.5,SUMPRODUCT((Stammdaten!$C$5:$C$9=$B$5)*((Jahresplan!EF$6:EF$10="U")+(Jahresplan!EF$6:EF$10="K")+(Jahresplan!EF$6:EF$10="KK")+(Jahresplan!EF$6:EF$10="F")+(Jahresplan!EF$6:EF$10="S")+(Jahresplan!EF$6:EF$10="UB")))+SUMPRODUCT((Stammdaten!$C$5:$C$9=$B$5)*(Jahresplan!EF$6:EF$10="H"))*0.5)</f>
        <v/>
      </c>
      <c r="D142" s="35">
        <f>IFERROR(SUMPRODUCT((COUNTIFS(Stammdaten!$D$5:$D$9,Feiertage!$C$1:$R$1,Jahresplan!EF$6:EF$10,"")*($B$5="alle")+COUNTIFS(Stammdaten!$C$5:$C$9,$B$5,Stammdaten!$D$5:$D$9,Feiertage!$C$1:$R$1,Jahresplan!EF$6:EF$10,"")*($B$5&lt;&gt;"alle"))*INDEX(Feiertage!$C$2:$R$20,MATCH($A142,Feiertage!$A$2:$A$20,0),0)),0)</f>
        <v/>
      </c>
      <c r="E142" s="36">
        <f>IF(AND($B$6="Mo bis Fr",WEEKDAY($A142,2)&gt;5),"",IF(IF($B$5="alle",COUNTA(Stammdaten!$A$5:$A$9),COUNTIF(Stammdaten!$C$5:$C$9,$B$5))=0,"",IF($B$5="alle",COUNTA(Stammdaten!$A$5:$A$9),COUNTIF(Stammdaten!$C$5:$C$9,$B$5))-C142-IF($B$6="alle Tage, auch Feiertage",0,D142)))</f>
        <v/>
      </c>
      <c r="F142" s="37">
        <f>IF(E142="","",IF(E142&lt;$B$4,"ja",""))</f>
        <v/>
      </c>
      <c r="G142" s="38">
        <f t="array" ref="G142">IFERROR(_xlfn.TEXTJOIN(", ",TRUE,IF((Jahresplan!EF$6:EF$10&lt;&gt;"")*(($B$5="alle")+(Stammdaten!$C$5:$C$9=$B$5)),Stammdaten!$A$5:$A$9&amp;" "&amp;Jahresplan!EF$6:EF$10,"")),IF(E142&gt;0,"Namen erst ab Excel 2019, Zahl links stimmt",""))</f>
        <v/>
      </c>
    </row>
    <row r="143">
      <c r="A143" s="32" t="n">
        <v>46522</v>
      </c>
      <c r="B143" s="39" t="inlineStr">
        <is>
          <t>Sa</t>
        </is>
      </c>
      <c r="C143" s="34">
        <f>IF($B$5="alle",COUNTIF(Jahresplan!EG$6:EG$10,"U")+COUNTIF(Jahresplan!EG$6:EG$10,"K")+COUNTIF(Jahresplan!EG$6:EG$10,"KK")+COUNTIF(Jahresplan!EG$6:EG$10,"F")+COUNTIF(Jahresplan!EG$6:EG$10,"S")+COUNTIF(Jahresplan!EG$6:EG$10,"UB")+COUNTIF(Jahresplan!EG$6:EG$10,"H")*0.5,SUMPRODUCT((Stammdaten!$C$5:$C$9=$B$5)*((Jahresplan!EG$6:EG$10="U")+(Jahresplan!EG$6:EG$10="K")+(Jahresplan!EG$6:EG$10="KK")+(Jahresplan!EG$6:EG$10="F")+(Jahresplan!EG$6:EG$10="S")+(Jahresplan!EG$6:EG$10="UB")))+SUMPRODUCT((Stammdaten!$C$5:$C$9=$B$5)*(Jahresplan!EG$6:EG$10="H"))*0.5)</f>
        <v/>
      </c>
      <c r="D143" s="35">
        <f>IFERROR(SUMPRODUCT((COUNTIFS(Stammdaten!$D$5:$D$9,Feiertage!$C$1:$R$1,Jahresplan!EG$6:EG$10,"")*($B$5="alle")+COUNTIFS(Stammdaten!$C$5:$C$9,$B$5,Stammdaten!$D$5:$D$9,Feiertage!$C$1:$R$1,Jahresplan!EG$6:EG$10,"")*($B$5&lt;&gt;"alle"))*INDEX(Feiertage!$C$2:$R$20,MATCH($A143,Feiertage!$A$2:$A$20,0),0)),0)</f>
        <v/>
      </c>
      <c r="E143" s="36">
        <f>IF(AND($B$6="Mo bis Fr",WEEKDAY($A143,2)&gt;5),"",IF(IF($B$5="alle",COUNTA(Stammdaten!$A$5:$A$9),COUNTIF(Stammdaten!$C$5:$C$9,$B$5))=0,"",IF($B$5="alle",COUNTA(Stammdaten!$A$5:$A$9),COUNTIF(Stammdaten!$C$5:$C$9,$B$5))-C143-IF($B$6="alle Tage, auch Feiertage",0,D143)))</f>
        <v/>
      </c>
      <c r="F143" s="37">
        <f>IF(E143="","",IF(E143&lt;$B$4,"ja",""))</f>
        <v/>
      </c>
      <c r="G143" s="38">
        <f t="array" ref="G143">IFERROR(_xlfn.TEXTJOIN(", ",TRUE,IF((Jahresplan!EG$6:EG$10&lt;&gt;"")*(($B$5="alle")+(Stammdaten!$C$5:$C$9=$B$5)),Stammdaten!$A$5:$A$9&amp;" "&amp;Jahresplan!EG$6:EG$10,"")),IF(E143&gt;0,"Namen erst ab Excel 2019, Zahl links stimmt",""))</f>
        <v/>
      </c>
    </row>
    <row r="144">
      <c r="A144" s="32" t="n">
        <v>46523</v>
      </c>
      <c r="B144" s="39" t="inlineStr">
        <is>
          <t>So</t>
        </is>
      </c>
      <c r="C144" s="34">
        <f>IF($B$5="alle",COUNTIF(Jahresplan!EH$6:EH$10,"U")+COUNTIF(Jahresplan!EH$6:EH$10,"K")+COUNTIF(Jahresplan!EH$6:EH$10,"KK")+COUNTIF(Jahresplan!EH$6:EH$10,"F")+COUNTIF(Jahresplan!EH$6:EH$10,"S")+COUNTIF(Jahresplan!EH$6:EH$10,"UB")+COUNTIF(Jahresplan!EH$6:EH$10,"H")*0.5,SUMPRODUCT((Stammdaten!$C$5:$C$9=$B$5)*((Jahresplan!EH$6:EH$10="U")+(Jahresplan!EH$6:EH$10="K")+(Jahresplan!EH$6:EH$10="KK")+(Jahresplan!EH$6:EH$10="F")+(Jahresplan!EH$6:EH$10="S")+(Jahresplan!EH$6:EH$10="UB")))+SUMPRODUCT((Stammdaten!$C$5:$C$9=$B$5)*(Jahresplan!EH$6:EH$10="H"))*0.5)</f>
        <v/>
      </c>
      <c r="D144" s="35">
        <f>IFERROR(SUMPRODUCT((COUNTIFS(Stammdaten!$D$5:$D$9,Feiertage!$C$1:$R$1,Jahresplan!EH$6:EH$10,"")*($B$5="alle")+COUNTIFS(Stammdaten!$C$5:$C$9,$B$5,Stammdaten!$D$5:$D$9,Feiertage!$C$1:$R$1,Jahresplan!EH$6:EH$10,"")*($B$5&lt;&gt;"alle"))*INDEX(Feiertage!$C$2:$R$20,MATCH($A144,Feiertage!$A$2:$A$20,0),0)),0)</f>
        <v/>
      </c>
      <c r="E144" s="36">
        <f>IF(AND($B$6="Mo bis Fr",WEEKDAY($A144,2)&gt;5),"",IF(IF($B$5="alle",COUNTA(Stammdaten!$A$5:$A$9),COUNTIF(Stammdaten!$C$5:$C$9,$B$5))=0,"",IF($B$5="alle",COUNTA(Stammdaten!$A$5:$A$9),COUNTIF(Stammdaten!$C$5:$C$9,$B$5))-C144-IF($B$6="alle Tage, auch Feiertage",0,D144)))</f>
        <v/>
      </c>
      <c r="F144" s="37">
        <f>IF(E144="","",IF(E144&lt;$B$4,"ja",""))</f>
        <v/>
      </c>
      <c r="G144" s="38">
        <f t="array" ref="G144">IFERROR(_xlfn.TEXTJOIN(", ",TRUE,IF((Jahresplan!EH$6:EH$10&lt;&gt;"")*(($B$5="alle")+(Stammdaten!$C$5:$C$9=$B$5)),Stammdaten!$A$5:$A$9&amp;" "&amp;Jahresplan!EH$6:EH$10,"")),IF(E144&gt;0,"Namen erst ab Excel 2019, Zahl links stimmt",""))</f>
        <v/>
      </c>
    </row>
    <row r="145">
      <c r="A145" s="32" t="n">
        <v>46524</v>
      </c>
      <c r="B145" s="33" t="inlineStr">
        <is>
          <t>Mo</t>
        </is>
      </c>
      <c r="C145" s="34">
        <f>IF($B$5="alle",COUNTIF(Jahresplan!EI$6:EI$10,"U")+COUNTIF(Jahresplan!EI$6:EI$10,"K")+COUNTIF(Jahresplan!EI$6:EI$10,"KK")+COUNTIF(Jahresplan!EI$6:EI$10,"F")+COUNTIF(Jahresplan!EI$6:EI$10,"S")+COUNTIF(Jahresplan!EI$6:EI$10,"UB")+COUNTIF(Jahresplan!EI$6:EI$10,"H")*0.5,SUMPRODUCT((Stammdaten!$C$5:$C$9=$B$5)*((Jahresplan!EI$6:EI$10="U")+(Jahresplan!EI$6:EI$10="K")+(Jahresplan!EI$6:EI$10="KK")+(Jahresplan!EI$6:EI$10="F")+(Jahresplan!EI$6:EI$10="S")+(Jahresplan!EI$6:EI$10="UB")))+SUMPRODUCT((Stammdaten!$C$5:$C$9=$B$5)*(Jahresplan!EI$6:EI$10="H"))*0.5)</f>
        <v/>
      </c>
      <c r="D145" s="35">
        <f>IFERROR(SUMPRODUCT((COUNTIFS(Stammdaten!$D$5:$D$9,Feiertage!$C$1:$R$1,Jahresplan!EI$6:EI$10,"")*($B$5="alle")+COUNTIFS(Stammdaten!$C$5:$C$9,$B$5,Stammdaten!$D$5:$D$9,Feiertage!$C$1:$R$1,Jahresplan!EI$6:EI$10,"")*($B$5&lt;&gt;"alle"))*INDEX(Feiertage!$C$2:$R$20,MATCH($A145,Feiertage!$A$2:$A$20,0),0)),0)</f>
        <v/>
      </c>
      <c r="E145" s="36">
        <f>IF(AND($B$6="Mo bis Fr",WEEKDAY($A145,2)&gt;5),"",IF(IF($B$5="alle",COUNTA(Stammdaten!$A$5:$A$9),COUNTIF(Stammdaten!$C$5:$C$9,$B$5))=0,"",IF($B$5="alle",COUNTA(Stammdaten!$A$5:$A$9),COUNTIF(Stammdaten!$C$5:$C$9,$B$5))-C145-IF($B$6="alle Tage, auch Feiertage",0,D145)))</f>
        <v/>
      </c>
      <c r="F145" s="37">
        <f>IF(E145="","",IF(E145&lt;$B$4,"ja",""))</f>
        <v/>
      </c>
      <c r="G145" s="38">
        <f t="array" ref="G145">IFERROR(_xlfn.TEXTJOIN(", ",TRUE,IF((Jahresplan!EI$6:EI$10&lt;&gt;"")*(($B$5="alle")+(Stammdaten!$C$5:$C$9=$B$5)),Stammdaten!$A$5:$A$9&amp;" "&amp;Jahresplan!EI$6:EI$10,"")),IF(E145&gt;0,"Namen erst ab Excel 2019, Zahl links stimmt",""))</f>
        <v/>
      </c>
    </row>
    <row r="146">
      <c r="A146" s="32" t="n">
        <v>46525</v>
      </c>
      <c r="B146" s="33" t="inlineStr">
        <is>
          <t>Di</t>
        </is>
      </c>
      <c r="C146" s="34">
        <f>IF($B$5="alle",COUNTIF(Jahresplan!EJ$6:EJ$10,"U")+COUNTIF(Jahresplan!EJ$6:EJ$10,"K")+COUNTIF(Jahresplan!EJ$6:EJ$10,"KK")+COUNTIF(Jahresplan!EJ$6:EJ$10,"F")+COUNTIF(Jahresplan!EJ$6:EJ$10,"S")+COUNTIF(Jahresplan!EJ$6:EJ$10,"UB")+COUNTIF(Jahresplan!EJ$6:EJ$10,"H")*0.5,SUMPRODUCT((Stammdaten!$C$5:$C$9=$B$5)*((Jahresplan!EJ$6:EJ$10="U")+(Jahresplan!EJ$6:EJ$10="K")+(Jahresplan!EJ$6:EJ$10="KK")+(Jahresplan!EJ$6:EJ$10="F")+(Jahresplan!EJ$6:EJ$10="S")+(Jahresplan!EJ$6:EJ$10="UB")))+SUMPRODUCT((Stammdaten!$C$5:$C$9=$B$5)*(Jahresplan!EJ$6:EJ$10="H"))*0.5)</f>
        <v/>
      </c>
      <c r="D146" s="35">
        <f>IFERROR(SUMPRODUCT((COUNTIFS(Stammdaten!$D$5:$D$9,Feiertage!$C$1:$R$1,Jahresplan!EJ$6:EJ$10,"")*($B$5="alle")+COUNTIFS(Stammdaten!$C$5:$C$9,$B$5,Stammdaten!$D$5:$D$9,Feiertage!$C$1:$R$1,Jahresplan!EJ$6:EJ$10,"")*($B$5&lt;&gt;"alle"))*INDEX(Feiertage!$C$2:$R$20,MATCH($A146,Feiertage!$A$2:$A$20,0),0)),0)</f>
        <v/>
      </c>
      <c r="E146" s="36">
        <f>IF(AND($B$6="Mo bis Fr",WEEKDAY($A146,2)&gt;5),"",IF(IF($B$5="alle",COUNTA(Stammdaten!$A$5:$A$9),COUNTIF(Stammdaten!$C$5:$C$9,$B$5))=0,"",IF($B$5="alle",COUNTA(Stammdaten!$A$5:$A$9),COUNTIF(Stammdaten!$C$5:$C$9,$B$5))-C146-IF($B$6="alle Tage, auch Feiertage",0,D146)))</f>
        <v/>
      </c>
      <c r="F146" s="37">
        <f>IF(E146="","",IF(E146&lt;$B$4,"ja",""))</f>
        <v/>
      </c>
      <c r="G146" s="38">
        <f t="array" ref="G146">IFERROR(_xlfn.TEXTJOIN(", ",TRUE,IF((Jahresplan!EJ$6:EJ$10&lt;&gt;"")*(($B$5="alle")+(Stammdaten!$C$5:$C$9=$B$5)),Stammdaten!$A$5:$A$9&amp;" "&amp;Jahresplan!EJ$6:EJ$10,"")),IF(E146&gt;0,"Namen erst ab Excel 2019, Zahl links stimmt",""))</f>
        <v/>
      </c>
    </row>
    <row r="147">
      <c r="A147" s="32" t="n">
        <v>46526</v>
      </c>
      <c r="B147" s="33" t="inlineStr">
        <is>
          <t>Mi</t>
        </is>
      </c>
      <c r="C147" s="34">
        <f>IF($B$5="alle",COUNTIF(Jahresplan!EK$6:EK$10,"U")+COUNTIF(Jahresplan!EK$6:EK$10,"K")+COUNTIF(Jahresplan!EK$6:EK$10,"KK")+COUNTIF(Jahresplan!EK$6:EK$10,"F")+COUNTIF(Jahresplan!EK$6:EK$10,"S")+COUNTIF(Jahresplan!EK$6:EK$10,"UB")+COUNTIF(Jahresplan!EK$6:EK$10,"H")*0.5,SUMPRODUCT((Stammdaten!$C$5:$C$9=$B$5)*((Jahresplan!EK$6:EK$10="U")+(Jahresplan!EK$6:EK$10="K")+(Jahresplan!EK$6:EK$10="KK")+(Jahresplan!EK$6:EK$10="F")+(Jahresplan!EK$6:EK$10="S")+(Jahresplan!EK$6:EK$10="UB")))+SUMPRODUCT((Stammdaten!$C$5:$C$9=$B$5)*(Jahresplan!EK$6:EK$10="H"))*0.5)</f>
        <v/>
      </c>
      <c r="D147" s="35">
        <f>IFERROR(SUMPRODUCT((COUNTIFS(Stammdaten!$D$5:$D$9,Feiertage!$C$1:$R$1,Jahresplan!EK$6:EK$10,"")*($B$5="alle")+COUNTIFS(Stammdaten!$C$5:$C$9,$B$5,Stammdaten!$D$5:$D$9,Feiertage!$C$1:$R$1,Jahresplan!EK$6:EK$10,"")*($B$5&lt;&gt;"alle"))*INDEX(Feiertage!$C$2:$R$20,MATCH($A147,Feiertage!$A$2:$A$20,0),0)),0)</f>
        <v/>
      </c>
      <c r="E147" s="36">
        <f>IF(AND($B$6="Mo bis Fr",WEEKDAY($A147,2)&gt;5),"",IF(IF($B$5="alle",COUNTA(Stammdaten!$A$5:$A$9),COUNTIF(Stammdaten!$C$5:$C$9,$B$5))=0,"",IF($B$5="alle",COUNTA(Stammdaten!$A$5:$A$9),COUNTIF(Stammdaten!$C$5:$C$9,$B$5))-C147-IF($B$6="alle Tage, auch Feiertage",0,D147)))</f>
        <v/>
      </c>
      <c r="F147" s="37">
        <f>IF(E147="","",IF(E147&lt;$B$4,"ja",""))</f>
        <v/>
      </c>
      <c r="G147" s="38">
        <f t="array" ref="G147">IFERROR(_xlfn.TEXTJOIN(", ",TRUE,IF((Jahresplan!EK$6:EK$10&lt;&gt;"")*(($B$5="alle")+(Stammdaten!$C$5:$C$9=$B$5)),Stammdaten!$A$5:$A$9&amp;" "&amp;Jahresplan!EK$6:EK$10,"")),IF(E147&gt;0,"Namen erst ab Excel 2019, Zahl links stimmt",""))</f>
        <v/>
      </c>
    </row>
    <row r="148">
      <c r="A148" s="32" t="n">
        <v>46527</v>
      </c>
      <c r="B148" s="33" t="inlineStr">
        <is>
          <t>Do</t>
        </is>
      </c>
      <c r="C148" s="34">
        <f>IF($B$5="alle",COUNTIF(Jahresplan!EL$6:EL$10,"U")+COUNTIF(Jahresplan!EL$6:EL$10,"K")+COUNTIF(Jahresplan!EL$6:EL$10,"KK")+COUNTIF(Jahresplan!EL$6:EL$10,"F")+COUNTIF(Jahresplan!EL$6:EL$10,"S")+COUNTIF(Jahresplan!EL$6:EL$10,"UB")+COUNTIF(Jahresplan!EL$6:EL$10,"H")*0.5,SUMPRODUCT((Stammdaten!$C$5:$C$9=$B$5)*((Jahresplan!EL$6:EL$10="U")+(Jahresplan!EL$6:EL$10="K")+(Jahresplan!EL$6:EL$10="KK")+(Jahresplan!EL$6:EL$10="F")+(Jahresplan!EL$6:EL$10="S")+(Jahresplan!EL$6:EL$10="UB")))+SUMPRODUCT((Stammdaten!$C$5:$C$9=$B$5)*(Jahresplan!EL$6:EL$10="H"))*0.5)</f>
        <v/>
      </c>
      <c r="D148" s="35">
        <f>IFERROR(SUMPRODUCT((COUNTIFS(Stammdaten!$D$5:$D$9,Feiertage!$C$1:$R$1,Jahresplan!EL$6:EL$10,"")*($B$5="alle")+COUNTIFS(Stammdaten!$C$5:$C$9,$B$5,Stammdaten!$D$5:$D$9,Feiertage!$C$1:$R$1,Jahresplan!EL$6:EL$10,"")*($B$5&lt;&gt;"alle"))*INDEX(Feiertage!$C$2:$R$20,MATCH($A148,Feiertage!$A$2:$A$20,0),0)),0)</f>
        <v/>
      </c>
      <c r="E148" s="36">
        <f>IF(AND($B$6="Mo bis Fr",WEEKDAY($A148,2)&gt;5),"",IF(IF($B$5="alle",COUNTA(Stammdaten!$A$5:$A$9),COUNTIF(Stammdaten!$C$5:$C$9,$B$5))=0,"",IF($B$5="alle",COUNTA(Stammdaten!$A$5:$A$9),COUNTIF(Stammdaten!$C$5:$C$9,$B$5))-C148-IF($B$6="alle Tage, auch Feiertage",0,D148)))</f>
        <v/>
      </c>
      <c r="F148" s="37">
        <f>IF(E148="","",IF(E148&lt;$B$4,"ja",""))</f>
        <v/>
      </c>
      <c r="G148" s="38">
        <f t="array" ref="G148">IFERROR(_xlfn.TEXTJOIN(", ",TRUE,IF((Jahresplan!EL$6:EL$10&lt;&gt;"")*(($B$5="alle")+(Stammdaten!$C$5:$C$9=$B$5)),Stammdaten!$A$5:$A$9&amp;" "&amp;Jahresplan!EL$6:EL$10,"")),IF(E148&gt;0,"Namen erst ab Excel 2019, Zahl links stimmt",""))</f>
        <v/>
      </c>
    </row>
    <row r="149">
      <c r="A149" s="32" t="n">
        <v>46528</v>
      </c>
      <c r="B149" s="33" t="inlineStr">
        <is>
          <t>Fr</t>
        </is>
      </c>
      <c r="C149" s="34">
        <f>IF($B$5="alle",COUNTIF(Jahresplan!EM$6:EM$10,"U")+COUNTIF(Jahresplan!EM$6:EM$10,"K")+COUNTIF(Jahresplan!EM$6:EM$10,"KK")+COUNTIF(Jahresplan!EM$6:EM$10,"F")+COUNTIF(Jahresplan!EM$6:EM$10,"S")+COUNTIF(Jahresplan!EM$6:EM$10,"UB")+COUNTIF(Jahresplan!EM$6:EM$10,"H")*0.5,SUMPRODUCT((Stammdaten!$C$5:$C$9=$B$5)*((Jahresplan!EM$6:EM$10="U")+(Jahresplan!EM$6:EM$10="K")+(Jahresplan!EM$6:EM$10="KK")+(Jahresplan!EM$6:EM$10="F")+(Jahresplan!EM$6:EM$10="S")+(Jahresplan!EM$6:EM$10="UB")))+SUMPRODUCT((Stammdaten!$C$5:$C$9=$B$5)*(Jahresplan!EM$6:EM$10="H"))*0.5)</f>
        <v/>
      </c>
      <c r="D149" s="35">
        <f>IFERROR(SUMPRODUCT((COUNTIFS(Stammdaten!$D$5:$D$9,Feiertage!$C$1:$R$1,Jahresplan!EM$6:EM$10,"")*($B$5="alle")+COUNTIFS(Stammdaten!$C$5:$C$9,$B$5,Stammdaten!$D$5:$D$9,Feiertage!$C$1:$R$1,Jahresplan!EM$6:EM$10,"")*($B$5&lt;&gt;"alle"))*INDEX(Feiertage!$C$2:$R$20,MATCH($A149,Feiertage!$A$2:$A$20,0),0)),0)</f>
        <v/>
      </c>
      <c r="E149" s="36">
        <f>IF(AND($B$6="Mo bis Fr",WEEKDAY($A149,2)&gt;5),"",IF(IF($B$5="alle",COUNTA(Stammdaten!$A$5:$A$9),COUNTIF(Stammdaten!$C$5:$C$9,$B$5))=0,"",IF($B$5="alle",COUNTA(Stammdaten!$A$5:$A$9),COUNTIF(Stammdaten!$C$5:$C$9,$B$5))-C149-IF($B$6="alle Tage, auch Feiertage",0,D149)))</f>
        <v/>
      </c>
      <c r="F149" s="37">
        <f>IF(E149="","",IF(E149&lt;$B$4,"ja",""))</f>
        <v/>
      </c>
      <c r="G149" s="38">
        <f t="array" ref="G149">IFERROR(_xlfn.TEXTJOIN(", ",TRUE,IF((Jahresplan!EM$6:EM$10&lt;&gt;"")*(($B$5="alle")+(Stammdaten!$C$5:$C$9=$B$5)),Stammdaten!$A$5:$A$9&amp;" "&amp;Jahresplan!EM$6:EM$10,"")),IF(E149&gt;0,"Namen erst ab Excel 2019, Zahl links stimmt",""))</f>
        <v/>
      </c>
    </row>
    <row r="150">
      <c r="A150" s="32" t="n">
        <v>46529</v>
      </c>
      <c r="B150" s="39" t="inlineStr">
        <is>
          <t>Sa</t>
        </is>
      </c>
      <c r="C150" s="34">
        <f>IF($B$5="alle",COUNTIF(Jahresplan!EN$6:EN$10,"U")+COUNTIF(Jahresplan!EN$6:EN$10,"K")+COUNTIF(Jahresplan!EN$6:EN$10,"KK")+COUNTIF(Jahresplan!EN$6:EN$10,"F")+COUNTIF(Jahresplan!EN$6:EN$10,"S")+COUNTIF(Jahresplan!EN$6:EN$10,"UB")+COUNTIF(Jahresplan!EN$6:EN$10,"H")*0.5,SUMPRODUCT((Stammdaten!$C$5:$C$9=$B$5)*((Jahresplan!EN$6:EN$10="U")+(Jahresplan!EN$6:EN$10="K")+(Jahresplan!EN$6:EN$10="KK")+(Jahresplan!EN$6:EN$10="F")+(Jahresplan!EN$6:EN$10="S")+(Jahresplan!EN$6:EN$10="UB")))+SUMPRODUCT((Stammdaten!$C$5:$C$9=$B$5)*(Jahresplan!EN$6:EN$10="H"))*0.5)</f>
        <v/>
      </c>
      <c r="D150" s="35">
        <f>IFERROR(SUMPRODUCT((COUNTIFS(Stammdaten!$D$5:$D$9,Feiertage!$C$1:$R$1,Jahresplan!EN$6:EN$10,"")*($B$5="alle")+COUNTIFS(Stammdaten!$C$5:$C$9,$B$5,Stammdaten!$D$5:$D$9,Feiertage!$C$1:$R$1,Jahresplan!EN$6:EN$10,"")*($B$5&lt;&gt;"alle"))*INDEX(Feiertage!$C$2:$R$20,MATCH($A150,Feiertage!$A$2:$A$20,0),0)),0)</f>
        <v/>
      </c>
      <c r="E150" s="36">
        <f>IF(AND($B$6="Mo bis Fr",WEEKDAY($A150,2)&gt;5),"",IF(IF($B$5="alle",COUNTA(Stammdaten!$A$5:$A$9),COUNTIF(Stammdaten!$C$5:$C$9,$B$5))=0,"",IF($B$5="alle",COUNTA(Stammdaten!$A$5:$A$9),COUNTIF(Stammdaten!$C$5:$C$9,$B$5))-C150-IF($B$6="alle Tage, auch Feiertage",0,D150)))</f>
        <v/>
      </c>
      <c r="F150" s="37">
        <f>IF(E150="","",IF(E150&lt;$B$4,"ja",""))</f>
        <v/>
      </c>
      <c r="G150" s="38">
        <f t="array" ref="G150">IFERROR(_xlfn.TEXTJOIN(", ",TRUE,IF((Jahresplan!EN$6:EN$10&lt;&gt;"")*(($B$5="alle")+(Stammdaten!$C$5:$C$9=$B$5)),Stammdaten!$A$5:$A$9&amp;" "&amp;Jahresplan!EN$6:EN$10,"")),IF(E150&gt;0,"Namen erst ab Excel 2019, Zahl links stimmt",""))</f>
        <v/>
      </c>
    </row>
    <row r="151">
      <c r="A151" s="32" t="n">
        <v>46530</v>
      </c>
      <c r="B151" s="39" t="inlineStr">
        <is>
          <t>So</t>
        </is>
      </c>
      <c r="C151" s="34">
        <f>IF($B$5="alle",COUNTIF(Jahresplan!EO$6:EO$10,"U")+COUNTIF(Jahresplan!EO$6:EO$10,"K")+COUNTIF(Jahresplan!EO$6:EO$10,"KK")+COUNTIF(Jahresplan!EO$6:EO$10,"F")+COUNTIF(Jahresplan!EO$6:EO$10,"S")+COUNTIF(Jahresplan!EO$6:EO$10,"UB")+COUNTIF(Jahresplan!EO$6:EO$10,"H")*0.5,SUMPRODUCT((Stammdaten!$C$5:$C$9=$B$5)*((Jahresplan!EO$6:EO$10="U")+(Jahresplan!EO$6:EO$10="K")+(Jahresplan!EO$6:EO$10="KK")+(Jahresplan!EO$6:EO$10="F")+(Jahresplan!EO$6:EO$10="S")+(Jahresplan!EO$6:EO$10="UB")))+SUMPRODUCT((Stammdaten!$C$5:$C$9=$B$5)*(Jahresplan!EO$6:EO$10="H"))*0.5)</f>
        <v/>
      </c>
      <c r="D151" s="35">
        <f>IFERROR(SUMPRODUCT((COUNTIFS(Stammdaten!$D$5:$D$9,Feiertage!$C$1:$R$1,Jahresplan!EO$6:EO$10,"")*($B$5="alle")+COUNTIFS(Stammdaten!$C$5:$C$9,$B$5,Stammdaten!$D$5:$D$9,Feiertage!$C$1:$R$1,Jahresplan!EO$6:EO$10,"")*($B$5&lt;&gt;"alle"))*INDEX(Feiertage!$C$2:$R$20,MATCH($A151,Feiertage!$A$2:$A$20,0),0)),0)</f>
        <v/>
      </c>
      <c r="E151" s="36">
        <f>IF(AND($B$6="Mo bis Fr",WEEKDAY($A151,2)&gt;5),"",IF(IF($B$5="alle",COUNTA(Stammdaten!$A$5:$A$9),COUNTIF(Stammdaten!$C$5:$C$9,$B$5))=0,"",IF($B$5="alle",COUNTA(Stammdaten!$A$5:$A$9),COUNTIF(Stammdaten!$C$5:$C$9,$B$5))-C151-IF($B$6="alle Tage, auch Feiertage",0,D151)))</f>
        <v/>
      </c>
      <c r="F151" s="37">
        <f>IF(E151="","",IF(E151&lt;$B$4,"ja",""))</f>
        <v/>
      </c>
      <c r="G151" s="38">
        <f t="array" ref="G151">IFERROR(_xlfn.TEXTJOIN(", ",TRUE,IF((Jahresplan!EO$6:EO$10&lt;&gt;"")*(($B$5="alle")+(Stammdaten!$C$5:$C$9=$B$5)),Stammdaten!$A$5:$A$9&amp;" "&amp;Jahresplan!EO$6:EO$10,"")),IF(E151&gt;0,"Namen erst ab Excel 2019, Zahl links stimmt",""))</f>
        <v/>
      </c>
    </row>
    <row r="152">
      <c r="A152" s="32" t="n">
        <v>46531</v>
      </c>
      <c r="B152" s="33" t="inlineStr">
        <is>
          <t>Mo</t>
        </is>
      </c>
      <c r="C152" s="34">
        <f>IF($B$5="alle",COUNTIF(Jahresplan!EP$6:EP$10,"U")+COUNTIF(Jahresplan!EP$6:EP$10,"K")+COUNTIF(Jahresplan!EP$6:EP$10,"KK")+COUNTIF(Jahresplan!EP$6:EP$10,"F")+COUNTIF(Jahresplan!EP$6:EP$10,"S")+COUNTIF(Jahresplan!EP$6:EP$10,"UB")+COUNTIF(Jahresplan!EP$6:EP$10,"H")*0.5,SUMPRODUCT((Stammdaten!$C$5:$C$9=$B$5)*((Jahresplan!EP$6:EP$10="U")+(Jahresplan!EP$6:EP$10="K")+(Jahresplan!EP$6:EP$10="KK")+(Jahresplan!EP$6:EP$10="F")+(Jahresplan!EP$6:EP$10="S")+(Jahresplan!EP$6:EP$10="UB")))+SUMPRODUCT((Stammdaten!$C$5:$C$9=$B$5)*(Jahresplan!EP$6:EP$10="H"))*0.5)</f>
        <v/>
      </c>
      <c r="D152" s="35">
        <f>IFERROR(SUMPRODUCT((COUNTIFS(Stammdaten!$D$5:$D$9,Feiertage!$C$1:$R$1,Jahresplan!EP$6:EP$10,"")*($B$5="alle")+COUNTIFS(Stammdaten!$C$5:$C$9,$B$5,Stammdaten!$D$5:$D$9,Feiertage!$C$1:$R$1,Jahresplan!EP$6:EP$10,"")*($B$5&lt;&gt;"alle"))*INDEX(Feiertage!$C$2:$R$20,MATCH($A152,Feiertage!$A$2:$A$20,0),0)),0)</f>
        <v/>
      </c>
      <c r="E152" s="36">
        <f>IF(AND($B$6="Mo bis Fr",WEEKDAY($A152,2)&gt;5),"",IF(IF($B$5="alle",COUNTA(Stammdaten!$A$5:$A$9),COUNTIF(Stammdaten!$C$5:$C$9,$B$5))=0,"",IF($B$5="alle",COUNTA(Stammdaten!$A$5:$A$9),COUNTIF(Stammdaten!$C$5:$C$9,$B$5))-C152-IF($B$6="alle Tage, auch Feiertage",0,D152)))</f>
        <v/>
      </c>
      <c r="F152" s="37">
        <f>IF(E152="","",IF(E152&lt;$B$4,"ja",""))</f>
        <v/>
      </c>
      <c r="G152" s="38">
        <f t="array" ref="G152">IFERROR(_xlfn.TEXTJOIN(", ",TRUE,IF((Jahresplan!EP$6:EP$10&lt;&gt;"")*(($B$5="alle")+(Stammdaten!$C$5:$C$9=$B$5)),Stammdaten!$A$5:$A$9&amp;" "&amp;Jahresplan!EP$6:EP$10,"")),IF(E152&gt;0,"Namen erst ab Excel 2019, Zahl links stimmt",""))</f>
        <v/>
      </c>
    </row>
    <row r="153">
      <c r="A153" s="32" t="n">
        <v>46532</v>
      </c>
      <c r="B153" s="33" t="inlineStr">
        <is>
          <t>Di</t>
        </is>
      </c>
      <c r="C153" s="34">
        <f>IF($B$5="alle",COUNTIF(Jahresplan!EQ$6:EQ$10,"U")+COUNTIF(Jahresplan!EQ$6:EQ$10,"K")+COUNTIF(Jahresplan!EQ$6:EQ$10,"KK")+COUNTIF(Jahresplan!EQ$6:EQ$10,"F")+COUNTIF(Jahresplan!EQ$6:EQ$10,"S")+COUNTIF(Jahresplan!EQ$6:EQ$10,"UB")+COUNTIF(Jahresplan!EQ$6:EQ$10,"H")*0.5,SUMPRODUCT((Stammdaten!$C$5:$C$9=$B$5)*((Jahresplan!EQ$6:EQ$10="U")+(Jahresplan!EQ$6:EQ$10="K")+(Jahresplan!EQ$6:EQ$10="KK")+(Jahresplan!EQ$6:EQ$10="F")+(Jahresplan!EQ$6:EQ$10="S")+(Jahresplan!EQ$6:EQ$10="UB")))+SUMPRODUCT((Stammdaten!$C$5:$C$9=$B$5)*(Jahresplan!EQ$6:EQ$10="H"))*0.5)</f>
        <v/>
      </c>
      <c r="D153" s="35">
        <f>IFERROR(SUMPRODUCT((COUNTIFS(Stammdaten!$D$5:$D$9,Feiertage!$C$1:$R$1,Jahresplan!EQ$6:EQ$10,"")*($B$5="alle")+COUNTIFS(Stammdaten!$C$5:$C$9,$B$5,Stammdaten!$D$5:$D$9,Feiertage!$C$1:$R$1,Jahresplan!EQ$6:EQ$10,"")*($B$5&lt;&gt;"alle"))*INDEX(Feiertage!$C$2:$R$20,MATCH($A153,Feiertage!$A$2:$A$20,0),0)),0)</f>
        <v/>
      </c>
      <c r="E153" s="36">
        <f>IF(AND($B$6="Mo bis Fr",WEEKDAY($A153,2)&gt;5),"",IF(IF($B$5="alle",COUNTA(Stammdaten!$A$5:$A$9),COUNTIF(Stammdaten!$C$5:$C$9,$B$5))=0,"",IF($B$5="alle",COUNTA(Stammdaten!$A$5:$A$9),COUNTIF(Stammdaten!$C$5:$C$9,$B$5))-C153-IF($B$6="alle Tage, auch Feiertage",0,D153)))</f>
        <v/>
      </c>
      <c r="F153" s="37">
        <f>IF(E153="","",IF(E153&lt;$B$4,"ja",""))</f>
        <v/>
      </c>
      <c r="G153" s="38">
        <f t="array" ref="G153">IFERROR(_xlfn.TEXTJOIN(", ",TRUE,IF((Jahresplan!EQ$6:EQ$10&lt;&gt;"")*(($B$5="alle")+(Stammdaten!$C$5:$C$9=$B$5)),Stammdaten!$A$5:$A$9&amp;" "&amp;Jahresplan!EQ$6:EQ$10,"")),IF(E153&gt;0,"Namen erst ab Excel 2019, Zahl links stimmt",""))</f>
        <v/>
      </c>
    </row>
    <row r="154">
      <c r="A154" s="32" t="n">
        <v>46533</v>
      </c>
      <c r="B154" s="33" t="inlineStr">
        <is>
          <t>Mi</t>
        </is>
      </c>
      <c r="C154" s="34">
        <f>IF($B$5="alle",COUNTIF(Jahresplan!ER$6:ER$10,"U")+COUNTIF(Jahresplan!ER$6:ER$10,"K")+COUNTIF(Jahresplan!ER$6:ER$10,"KK")+COUNTIF(Jahresplan!ER$6:ER$10,"F")+COUNTIF(Jahresplan!ER$6:ER$10,"S")+COUNTIF(Jahresplan!ER$6:ER$10,"UB")+COUNTIF(Jahresplan!ER$6:ER$10,"H")*0.5,SUMPRODUCT((Stammdaten!$C$5:$C$9=$B$5)*((Jahresplan!ER$6:ER$10="U")+(Jahresplan!ER$6:ER$10="K")+(Jahresplan!ER$6:ER$10="KK")+(Jahresplan!ER$6:ER$10="F")+(Jahresplan!ER$6:ER$10="S")+(Jahresplan!ER$6:ER$10="UB")))+SUMPRODUCT((Stammdaten!$C$5:$C$9=$B$5)*(Jahresplan!ER$6:ER$10="H"))*0.5)</f>
        <v/>
      </c>
      <c r="D154" s="35">
        <f>IFERROR(SUMPRODUCT((COUNTIFS(Stammdaten!$D$5:$D$9,Feiertage!$C$1:$R$1,Jahresplan!ER$6:ER$10,"")*($B$5="alle")+COUNTIFS(Stammdaten!$C$5:$C$9,$B$5,Stammdaten!$D$5:$D$9,Feiertage!$C$1:$R$1,Jahresplan!ER$6:ER$10,"")*($B$5&lt;&gt;"alle"))*INDEX(Feiertage!$C$2:$R$20,MATCH($A154,Feiertage!$A$2:$A$20,0),0)),0)</f>
        <v/>
      </c>
      <c r="E154" s="36">
        <f>IF(AND($B$6="Mo bis Fr",WEEKDAY($A154,2)&gt;5),"",IF(IF($B$5="alle",COUNTA(Stammdaten!$A$5:$A$9),COUNTIF(Stammdaten!$C$5:$C$9,$B$5))=0,"",IF($B$5="alle",COUNTA(Stammdaten!$A$5:$A$9),COUNTIF(Stammdaten!$C$5:$C$9,$B$5))-C154-IF($B$6="alle Tage, auch Feiertage",0,D154)))</f>
        <v/>
      </c>
      <c r="F154" s="37">
        <f>IF(E154="","",IF(E154&lt;$B$4,"ja",""))</f>
        <v/>
      </c>
      <c r="G154" s="38">
        <f t="array" ref="G154">IFERROR(_xlfn.TEXTJOIN(", ",TRUE,IF((Jahresplan!ER$6:ER$10&lt;&gt;"")*(($B$5="alle")+(Stammdaten!$C$5:$C$9=$B$5)),Stammdaten!$A$5:$A$9&amp;" "&amp;Jahresplan!ER$6:ER$10,"")),IF(E154&gt;0,"Namen erst ab Excel 2019, Zahl links stimmt",""))</f>
        <v/>
      </c>
    </row>
    <row r="155">
      <c r="A155" s="32" t="n">
        <v>46534</v>
      </c>
      <c r="B155" s="33" t="inlineStr">
        <is>
          <t>Do</t>
        </is>
      </c>
      <c r="C155" s="34">
        <f>IF($B$5="alle",COUNTIF(Jahresplan!ES$6:ES$10,"U")+COUNTIF(Jahresplan!ES$6:ES$10,"K")+COUNTIF(Jahresplan!ES$6:ES$10,"KK")+COUNTIF(Jahresplan!ES$6:ES$10,"F")+COUNTIF(Jahresplan!ES$6:ES$10,"S")+COUNTIF(Jahresplan!ES$6:ES$10,"UB")+COUNTIF(Jahresplan!ES$6:ES$10,"H")*0.5,SUMPRODUCT((Stammdaten!$C$5:$C$9=$B$5)*((Jahresplan!ES$6:ES$10="U")+(Jahresplan!ES$6:ES$10="K")+(Jahresplan!ES$6:ES$10="KK")+(Jahresplan!ES$6:ES$10="F")+(Jahresplan!ES$6:ES$10="S")+(Jahresplan!ES$6:ES$10="UB")))+SUMPRODUCT((Stammdaten!$C$5:$C$9=$B$5)*(Jahresplan!ES$6:ES$10="H"))*0.5)</f>
        <v/>
      </c>
      <c r="D155" s="35">
        <f>IFERROR(SUMPRODUCT((COUNTIFS(Stammdaten!$D$5:$D$9,Feiertage!$C$1:$R$1,Jahresplan!ES$6:ES$10,"")*($B$5="alle")+COUNTIFS(Stammdaten!$C$5:$C$9,$B$5,Stammdaten!$D$5:$D$9,Feiertage!$C$1:$R$1,Jahresplan!ES$6:ES$10,"")*($B$5&lt;&gt;"alle"))*INDEX(Feiertage!$C$2:$R$20,MATCH($A155,Feiertage!$A$2:$A$20,0),0)),0)</f>
        <v/>
      </c>
      <c r="E155" s="36">
        <f>IF(AND($B$6="Mo bis Fr",WEEKDAY($A155,2)&gt;5),"",IF(IF($B$5="alle",COUNTA(Stammdaten!$A$5:$A$9),COUNTIF(Stammdaten!$C$5:$C$9,$B$5))=0,"",IF($B$5="alle",COUNTA(Stammdaten!$A$5:$A$9),COUNTIF(Stammdaten!$C$5:$C$9,$B$5))-C155-IF($B$6="alle Tage, auch Feiertage",0,D155)))</f>
        <v/>
      </c>
      <c r="F155" s="37">
        <f>IF(E155="","",IF(E155&lt;$B$4,"ja",""))</f>
        <v/>
      </c>
      <c r="G155" s="38">
        <f t="array" ref="G155">IFERROR(_xlfn.TEXTJOIN(", ",TRUE,IF((Jahresplan!ES$6:ES$10&lt;&gt;"")*(($B$5="alle")+(Stammdaten!$C$5:$C$9=$B$5)),Stammdaten!$A$5:$A$9&amp;" "&amp;Jahresplan!ES$6:ES$10,"")),IF(E155&gt;0,"Namen erst ab Excel 2019, Zahl links stimmt",""))</f>
        <v/>
      </c>
    </row>
    <row r="156">
      <c r="A156" s="32" t="n">
        <v>46535</v>
      </c>
      <c r="B156" s="33" t="inlineStr">
        <is>
          <t>Fr</t>
        </is>
      </c>
      <c r="C156" s="34">
        <f>IF($B$5="alle",COUNTIF(Jahresplan!ET$6:ET$10,"U")+COUNTIF(Jahresplan!ET$6:ET$10,"K")+COUNTIF(Jahresplan!ET$6:ET$10,"KK")+COUNTIF(Jahresplan!ET$6:ET$10,"F")+COUNTIF(Jahresplan!ET$6:ET$10,"S")+COUNTIF(Jahresplan!ET$6:ET$10,"UB")+COUNTIF(Jahresplan!ET$6:ET$10,"H")*0.5,SUMPRODUCT((Stammdaten!$C$5:$C$9=$B$5)*((Jahresplan!ET$6:ET$10="U")+(Jahresplan!ET$6:ET$10="K")+(Jahresplan!ET$6:ET$10="KK")+(Jahresplan!ET$6:ET$10="F")+(Jahresplan!ET$6:ET$10="S")+(Jahresplan!ET$6:ET$10="UB")))+SUMPRODUCT((Stammdaten!$C$5:$C$9=$B$5)*(Jahresplan!ET$6:ET$10="H"))*0.5)</f>
        <v/>
      </c>
      <c r="D156" s="35">
        <f>IFERROR(SUMPRODUCT((COUNTIFS(Stammdaten!$D$5:$D$9,Feiertage!$C$1:$R$1,Jahresplan!ET$6:ET$10,"")*($B$5="alle")+COUNTIFS(Stammdaten!$C$5:$C$9,$B$5,Stammdaten!$D$5:$D$9,Feiertage!$C$1:$R$1,Jahresplan!ET$6:ET$10,"")*($B$5&lt;&gt;"alle"))*INDEX(Feiertage!$C$2:$R$20,MATCH($A156,Feiertage!$A$2:$A$20,0),0)),0)</f>
        <v/>
      </c>
      <c r="E156" s="36">
        <f>IF(AND($B$6="Mo bis Fr",WEEKDAY($A156,2)&gt;5),"",IF(IF($B$5="alle",COUNTA(Stammdaten!$A$5:$A$9),COUNTIF(Stammdaten!$C$5:$C$9,$B$5))=0,"",IF($B$5="alle",COUNTA(Stammdaten!$A$5:$A$9),COUNTIF(Stammdaten!$C$5:$C$9,$B$5))-C156-IF($B$6="alle Tage, auch Feiertage",0,D156)))</f>
        <v/>
      </c>
      <c r="F156" s="37">
        <f>IF(E156="","",IF(E156&lt;$B$4,"ja",""))</f>
        <v/>
      </c>
      <c r="G156" s="38">
        <f t="array" ref="G156">IFERROR(_xlfn.TEXTJOIN(", ",TRUE,IF((Jahresplan!ET$6:ET$10&lt;&gt;"")*(($B$5="alle")+(Stammdaten!$C$5:$C$9=$B$5)),Stammdaten!$A$5:$A$9&amp;" "&amp;Jahresplan!ET$6:ET$10,"")),IF(E156&gt;0,"Namen erst ab Excel 2019, Zahl links stimmt",""))</f>
        <v/>
      </c>
    </row>
    <row r="157">
      <c r="A157" s="32" t="n">
        <v>46536</v>
      </c>
      <c r="B157" s="39" t="inlineStr">
        <is>
          <t>Sa</t>
        </is>
      </c>
      <c r="C157" s="34">
        <f>IF($B$5="alle",COUNTIF(Jahresplan!EU$6:EU$10,"U")+COUNTIF(Jahresplan!EU$6:EU$10,"K")+COUNTIF(Jahresplan!EU$6:EU$10,"KK")+COUNTIF(Jahresplan!EU$6:EU$10,"F")+COUNTIF(Jahresplan!EU$6:EU$10,"S")+COUNTIF(Jahresplan!EU$6:EU$10,"UB")+COUNTIF(Jahresplan!EU$6:EU$10,"H")*0.5,SUMPRODUCT((Stammdaten!$C$5:$C$9=$B$5)*((Jahresplan!EU$6:EU$10="U")+(Jahresplan!EU$6:EU$10="K")+(Jahresplan!EU$6:EU$10="KK")+(Jahresplan!EU$6:EU$10="F")+(Jahresplan!EU$6:EU$10="S")+(Jahresplan!EU$6:EU$10="UB")))+SUMPRODUCT((Stammdaten!$C$5:$C$9=$B$5)*(Jahresplan!EU$6:EU$10="H"))*0.5)</f>
        <v/>
      </c>
      <c r="D157" s="35">
        <f>IFERROR(SUMPRODUCT((COUNTIFS(Stammdaten!$D$5:$D$9,Feiertage!$C$1:$R$1,Jahresplan!EU$6:EU$10,"")*($B$5="alle")+COUNTIFS(Stammdaten!$C$5:$C$9,$B$5,Stammdaten!$D$5:$D$9,Feiertage!$C$1:$R$1,Jahresplan!EU$6:EU$10,"")*($B$5&lt;&gt;"alle"))*INDEX(Feiertage!$C$2:$R$20,MATCH($A157,Feiertage!$A$2:$A$20,0),0)),0)</f>
        <v/>
      </c>
      <c r="E157" s="36">
        <f>IF(AND($B$6="Mo bis Fr",WEEKDAY($A157,2)&gt;5),"",IF(IF($B$5="alle",COUNTA(Stammdaten!$A$5:$A$9),COUNTIF(Stammdaten!$C$5:$C$9,$B$5))=0,"",IF($B$5="alle",COUNTA(Stammdaten!$A$5:$A$9),COUNTIF(Stammdaten!$C$5:$C$9,$B$5))-C157-IF($B$6="alle Tage, auch Feiertage",0,D157)))</f>
        <v/>
      </c>
      <c r="F157" s="37">
        <f>IF(E157="","",IF(E157&lt;$B$4,"ja",""))</f>
        <v/>
      </c>
      <c r="G157" s="38">
        <f t="array" ref="G157">IFERROR(_xlfn.TEXTJOIN(", ",TRUE,IF((Jahresplan!EU$6:EU$10&lt;&gt;"")*(($B$5="alle")+(Stammdaten!$C$5:$C$9=$B$5)),Stammdaten!$A$5:$A$9&amp;" "&amp;Jahresplan!EU$6:EU$10,"")),IF(E157&gt;0,"Namen erst ab Excel 2019, Zahl links stimmt",""))</f>
        <v/>
      </c>
    </row>
    <row r="158">
      <c r="A158" s="32" t="n">
        <v>46537</v>
      </c>
      <c r="B158" s="39" t="inlineStr">
        <is>
          <t>So</t>
        </is>
      </c>
      <c r="C158" s="34">
        <f>IF($B$5="alle",COUNTIF(Jahresplan!EV$6:EV$10,"U")+COUNTIF(Jahresplan!EV$6:EV$10,"K")+COUNTIF(Jahresplan!EV$6:EV$10,"KK")+COUNTIF(Jahresplan!EV$6:EV$10,"F")+COUNTIF(Jahresplan!EV$6:EV$10,"S")+COUNTIF(Jahresplan!EV$6:EV$10,"UB")+COUNTIF(Jahresplan!EV$6:EV$10,"H")*0.5,SUMPRODUCT((Stammdaten!$C$5:$C$9=$B$5)*((Jahresplan!EV$6:EV$10="U")+(Jahresplan!EV$6:EV$10="K")+(Jahresplan!EV$6:EV$10="KK")+(Jahresplan!EV$6:EV$10="F")+(Jahresplan!EV$6:EV$10="S")+(Jahresplan!EV$6:EV$10="UB")))+SUMPRODUCT((Stammdaten!$C$5:$C$9=$B$5)*(Jahresplan!EV$6:EV$10="H"))*0.5)</f>
        <v/>
      </c>
      <c r="D158" s="35">
        <f>IFERROR(SUMPRODUCT((COUNTIFS(Stammdaten!$D$5:$D$9,Feiertage!$C$1:$R$1,Jahresplan!EV$6:EV$10,"")*($B$5="alle")+COUNTIFS(Stammdaten!$C$5:$C$9,$B$5,Stammdaten!$D$5:$D$9,Feiertage!$C$1:$R$1,Jahresplan!EV$6:EV$10,"")*($B$5&lt;&gt;"alle"))*INDEX(Feiertage!$C$2:$R$20,MATCH($A158,Feiertage!$A$2:$A$20,0),0)),0)</f>
        <v/>
      </c>
      <c r="E158" s="36">
        <f>IF(AND($B$6="Mo bis Fr",WEEKDAY($A158,2)&gt;5),"",IF(IF($B$5="alle",COUNTA(Stammdaten!$A$5:$A$9),COUNTIF(Stammdaten!$C$5:$C$9,$B$5))=0,"",IF($B$5="alle",COUNTA(Stammdaten!$A$5:$A$9),COUNTIF(Stammdaten!$C$5:$C$9,$B$5))-C158-IF($B$6="alle Tage, auch Feiertage",0,D158)))</f>
        <v/>
      </c>
      <c r="F158" s="37">
        <f>IF(E158="","",IF(E158&lt;$B$4,"ja",""))</f>
        <v/>
      </c>
      <c r="G158" s="38">
        <f t="array" ref="G158">IFERROR(_xlfn.TEXTJOIN(", ",TRUE,IF((Jahresplan!EV$6:EV$10&lt;&gt;"")*(($B$5="alle")+(Stammdaten!$C$5:$C$9=$B$5)),Stammdaten!$A$5:$A$9&amp;" "&amp;Jahresplan!EV$6:EV$10,"")),IF(E158&gt;0,"Namen erst ab Excel 2019, Zahl links stimmt",""))</f>
        <v/>
      </c>
    </row>
    <row r="159">
      <c r="A159" s="32" t="n">
        <v>46538</v>
      </c>
      <c r="B159" s="33" t="inlineStr">
        <is>
          <t>Mo</t>
        </is>
      </c>
      <c r="C159" s="34">
        <f>IF($B$5="alle",COUNTIF(Jahresplan!EW$6:EW$10,"U")+COUNTIF(Jahresplan!EW$6:EW$10,"K")+COUNTIF(Jahresplan!EW$6:EW$10,"KK")+COUNTIF(Jahresplan!EW$6:EW$10,"F")+COUNTIF(Jahresplan!EW$6:EW$10,"S")+COUNTIF(Jahresplan!EW$6:EW$10,"UB")+COUNTIF(Jahresplan!EW$6:EW$10,"H")*0.5,SUMPRODUCT((Stammdaten!$C$5:$C$9=$B$5)*((Jahresplan!EW$6:EW$10="U")+(Jahresplan!EW$6:EW$10="K")+(Jahresplan!EW$6:EW$10="KK")+(Jahresplan!EW$6:EW$10="F")+(Jahresplan!EW$6:EW$10="S")+(Jahresplan!EW$6:EW$10="UB")))+SUMPRODUCT((Stammdaten!$C$5:$C$9=$B$5)*(Jahresplan!EW$6:EW$10="H"))*0.5)</f>
        <v/>
      </c>
      <c r="D159" s="35">
        <f>IFERROR(SUMPRODUCT((COUNTIFS(Stammdaten!$D$5:$D$9,Feiertage!$C$1:$R$1,Jahresplan!EW$6:EW$10,"")*($B$5="alle")+COUNTIFS(Stammdaten!$C$5:$C$9,$B$5,Stammdaten!$D$5:$D$9,Feiertage!$C$1:$R$1,Jahresplan!EW$6:EW$10,"")*($B$5&lt;&gt;"alle"))*INDEX(Feiertage!$C$2:$R$20,MATCH($A159,Feiertage!$A$2:$A$20,0),0)),0)</f>
        <v/>
      </c>
      <c r="E159" s="36">
        <f>IF(AND($B$6="Mo bis Fr",WEEKDAY($A159,2)&gt;5),"",IF(IF($B$5="alle",COUNTA(Stammdaten!$A$5:$A$9),COUNTIF(Stammdaten!$C$5:$C$9,$B$5))=0,"",IF($B$5="alle",COUNTA(Stammdaten!$A$5:$A$9),COUNTIF(Stammdaten!$C$5:$C$9,$B$5))-C159-IF($B$6="alle Tage, auch Feiertage",0,D159)))</f>
        <v/>
      </c>
      <c r="F159" s="37">
        <f>IF(E159="","",IF(E159&lt;$B$4,"ja",""))</f>
        <v/>
      </c>
      <c r="G159" s="38">
        <f t="array" ref="G159">IFERROR(_xlfn.TEXTJOIN(", ",TRUE,IF((Jahresplan!EW$6:EW$10&lt;&gt;"")*(($B$5="alle")+(Stammdaten!$C$5:$C$9=$B$5)),Stammdaten!$A$5:$A$9&amp;" "&amp;Jahresplan!EW$6:EW$10,"")),IF(E159&gt;0,"Namen erst ab Excel 2019, Zahl links stimmt",""))</f>
        <v/>
      </c>
    </row>
    <row r="160">
      <c r="A160" s="32" t="n">
        <v>46539</v>
      </c>
      <c r="B160" s="33" t="inlineStr">
        <is>
          <t>Di</t>
        </is>
      </c>
      <c r="C160" s="34">
        <f>IF($B$5="alle",COUNTIF(Jahresplan!EX$6:EX$10,"U")+COUNTIF(Jahresplan!EX$6:EX$10,"K")+COUNTIF(Jahresplan!EX$6:EX$10,"KK")+COUNTIF(Jahresplan!EX$6:EX$10,"F")+COUNTIF(Jahresplan!EX$6:EX$10,"S")+COUNTIF(Jahresplan!EX$6:EX$10,"UB")+COUNTIF(Jahresplan!EX$6:EX$10,"H")*0.5,SUMPRODUCT((Stammdaten!$C$5:$C$9=$B$5)*((Jahresplan!EX$6:EX$10="U")+(Jahresplan!EX$6:EX$10="K")+(Jahresplan!EX$6:EX$10="KK")+(Jahresplan!EX$6:EX$10="F")+(Jahresplan!EX$6:EX$10="S")+(Jahresplan!EX$6:EX$10="UB")))+SUMPRODUCT((Stammdaten!$C$5:$C$9=$B$5)*(Jahresplan!EX$6:EX$10="H"))*0.5)</f>
        <v/>
      </c>
      <c r="D160" s="35">
        <f>IFERROR(SUMPRODUCT((COUNTIFS(Stammdaten!$D$5:$D$9,Feiertage!$C$1:$R$1,Jahresplan!EX$6:EX$10,"")*($B$5="alle")+COUNTIFS(Stammdaten!$C$5:$C$9,$B$5,Stammdaten!$D$5:$D$9,Feiertage!$C$1:$R$1,Jahresplan!EX$6:EX$10,"")*($B$5&lt;&gt;"alle"))*INDEX(Feiertage!$C$2:$R$20,MATCH($A160,Feiertage!$A$2:$A$20,0),0)),0)</f>
        <v/>
      </c>
      <c r="E160" s="36">
        <f>IF(AND($B$6="Mo bis Fr",WEEKDAY($A160,2)&gt;5),"",IF(IF($B$5="alle",COUNTA(Stammdaten!$A$5:$A$9),COUNTIF(Stammdaten!$C$5:$C$9,$B$5))=0,"",IF($B$5="alle",COUNTA(Stammdaten!$A$5:$A$9),COUNTIF(Stammdaten!$C$5:$C$9,$B$5))-C160-IF($B$6="alle Tage, auch Feiertage",0,D160)))</f>
        <v/>
      </c>
      <c r="F160" s="37">
        <f>IF(E160="","",IF(E160&lt;$B$4,"ja",""))</f>
        <v/>
      </c>
      <c r="G160" s="38">
        <f t="array" ref="G160">IFERROR(_xlfn.TEXTJOIN(", ",TRUE,IF((Jahresplan!EX$6:EX$10&lt;&gt;"")*(($B$5="alle")+(Stammdaten!$C$5:$C$9=$B$5)),Stammdaten!$A$5:$A$9&amp;" "&amp;Jahresplan!EX$6:EX$10,"")),IF(E160&gt;0,"Namen erst ab Excel 2019, Zahl links stimmt",""))</f>
        <v/>
      </c>
    </row>
    <row r="161">
      <c r="A161" s="32" t="n">
        <v>46540</v>
      </c>
      <c r="B161" s="33" t="inlineStr">
        <is>
          <t>Mi</t>
        </is>
      </c>
      <c r="C161" s="34">
        <f>IF($B$5="alle",COUNTIF(Jahresplan!EY$6:EY$10,"U")+COUNTIF(Jahresplan!EY$6:EY$10,"K")+COUNTIF(Jahresplan!EY$6:EY$10,"KK")+COUNTIF(Jahresplan!EY$6:EY$10,"F")+COUNTIF(Jahresplan!EY$6:EY$10,"S")+COUNTIF(Jahresplan!EY$6:EY$10,"UB")+COUNTIF(Jahresplan!EY$6:EY$10,"H")*0.5,SUMPRODUCT((Stammdaten!$C$5:$C$9=$B$5)*((Jahresplan!EY$6:EY$10="U")+(Jahresplan!EY$6:EY$10="K")+(Jahresplan!EY$6:EY$10="KK")+(Jahresplan!EY$6:EY$10="F")+(Jahresplan!EY$6:EY$10="S")+(Jahresplan!EY$6:EY$10="UB")))+SUMPRODUCT((Stammdaten!$C$5:$C$9=$B$5)*(Jahresplan!EY$6:EY$10="H"))*0.5)</f>
        <v/>
      </c>
      <c r="D161" s="35">
        <f>IFERROR(SUMPRODUCT((COUNTIFS(Stammdaten!$D$5:$D$9,Feiertage!$C$1:$R$1,Jahresplan!EY$6:EY$10,"")*($B$5="alle")+COUNTIFS(Stammdaten!$C$5:$C$9,$B$5,Stammdaten!$D$5:$D$9,Feiertage!$C$1:$R$1,Jahresplan!EY$6:EY$10,"")*($B$5&lt;&gt;"alle"))*INDEX(Feiertage!$C$2:$R$20,MATCH($A161,Feiertage!$A$2:$A$20,0),0)),0)</f>
        <v/>
      </c>
      <c r="E161" s="36">
        <f>IF(AND($B$6="Mo bis Fr",WEEKDAY($A161,2)&gt;5),"",IF(IF($B$5="alle",COUNTA(Stammdaten!$A$5:$A$9),COUNTIF(Stammdaten!$C$5:$C$9,$B$5))=0,"",IF($B$5="alle",COUNTA(Stammdaten!$A$5:$A$9),COUNTIF(Stammdaten!$C$5:$C$9,$B$5))-C161-IF($B$6="alle Tage, auch Feiertage",0,D161)))</f>
        <v/>
      </c>
      <c r="F161" s="37">
        <f>IF(E161="","",IF(E161&lt;$B$4,"ja",""))</f>
        <v/>
      </c>
      <c r="G161" s="38">
        <f t="array" ref="G161">IFERROR(_xlfn.TEXTJOIN(", ",TRUE,IF((Jahresplan!EY$6:EY$10&lt;&gt;"")*(($B$5="alle")+(Stammdaten!$C$5:$C$9=$B$5)),Stammdaten!$A$5:$A$9&amp;" "&amp;Jahresplan!EY$6:EY$10,"")),IF(E161&gt;0,"Namen erst ab Excel 2019, Zahl links stimmt",""))</f>
        <v/>
      </c>
    </row>
    <row r="162">
      <c r="A162" s="32" t="n">
        <v>46541</v>
      </c>
      <c r="B162" s="33" t="inlineStr">
        <is>
          <t>Do</t>
        </is>
      </c>
      <c r="C162" s="34">
        <f>IF($B$5="alle",COUNTIF(Jahresplan!EZ$6:EZ$10,"U")+COUNTIF(Jahresplan!EZ$6:EZ$10,"K")+COUNTIF(Jahresplan!EZ$6:EZ$10,"KK")+COUNTIF(Jahresplan!EZ$6:EZ$10,"F")+COUNTIF(Jahresplan!EZ$6:EZ$10,"S")+COUNTIF(Jahresplan!EZ$6:EZ$10,"UB")+COUNTIF(Jahresplan!EZ$6:EZ$10,"H")*0.5,SUMPRODUCT((Stammdaten!$C$5:$C$9=$B$5)*((Jahresplan!EZ$6:EZ$10="U")+(Jahresplan!EZ$6:EZ$10="K")+(Jahresplan!EZ$6:EZ$10="KK")+(Jahresplan!EZ$6:EZ$10="F")+(Jahresplan!EZ$6:EZ$10="S")+(Jahresplan!EZ$6:EZ$10="UB")))+SUMPRODUCT((Stammdaten!$C$5:$C$9=$B$5)*(Jahresplan!EZ$6:EZ$10="H"))*0.5)</f>
        <v/>
      </c>
      <c r="D162" s="35">
        <f>IFERROR(SUMPRODUCT((COUNTIFS(Stammdaten!$D$5:$D$9,Feiertage!$C$1:$R$1,Jahresplan!EZ$6:EZ$10,"")*($B$5="alle")+COUNTIFS(Stammdaten!$C$5:$C$9,$B$5,Stammdaten!$D$5:$D$9,Feiertage!$C$1:$R$1,Jahresplan!EZ$6:EZ$10,"")*($B$5&lt;&gt;"alle"))*INDEX(Feiertage!$C$2:$R$20,MATCH($A162,Feiertage!$A$2:$A$20,0),0)),0)</f>
        <v/>
      </c>
      <c r="E162" s="36">
        <f>IF(AND($B$6="Mo bis Fr",WEEKDAY($A162,2)&gt;5),"",IF(IF($B$5="alle",COUNTA(Stammdaten!$A$5:$A$9),COUNTIF(Stammdaten!$C$5:$C$9,$B$5))=0,"",IF($B$5="alle",COUNTA(Stammdaten!$A$5:$A$9),COUNTIF(Stammdaten!$C$5:$C$9,$B$5))-C162-IF($B$6="alle Tage, auch Feiertage",0,D162)))</f>
        <v/>
      </c>
      <c r="F162" s="37">
        <f>IF(E162="","",IF(E162&lt;$B$4,"ja",""))</f>
        <v/>
      </c>
      <c r="G162" s="38">
        <f t="array" ref="G162">IFERROR(_xlfn.TEXTJOIN(", ",TRUE,IF((Jahresplan!EZ$6:EZ$10&lt;&gt;"")*(($B$5="alle")+(Stammdaten!$C$5:$C$9=$B$5)),Stammdaten!$A$5:$A$9&amp;" "&amp;Jahresplan!EZ$6:EZ$10,"")),IF(E162&gt;0,"Namen erst ab Excel 2019, Zahl links stimmt",""))</f>
        <v/>
      </c>
    </row>
    <row r="163">
      <c r="A163" s="32" t="n">
        <v>46542</v>
      </c>
      <c r="B163" s="33" t="inlineStr">
        <is>
          <t>Fr</t>
        </is>
      </c>
      <c r="C163" s="34">
        <f>IF($B$5="alle",COUNTIF(Jahresplan!FA$6:FA$10,"U")+COUNTIF(Jahresplan!FA$6:FA$10,"K")+COUNTIF(Jahresplan!FA$6:FA$10,"KK")+COUNTIF(Jahresplan!FA$6:FA$10,"F")+COUNTIF(Jahresplan!FA$6:FA$10,"S")+COUNTIF(Jahresplan!FA$6:FA$10,"UB")+COUNTIF(Jahresplan!FA$6:FA$10,"H")*0.5,SUMPRODUCT((Stammdaten!$C$5:$C$9=$B$5)*((Jahresplan!FA$6:FA$10="U")+(Jahresplan!FA$6:FA$10="K")+(Jahresplan!FA$6:FA$10="KK")+(Jahresplan!FA$6:FA$10="F")+(Jahresplan!FA$6:FA$10="S")+(Jahresplan!FA$6:FA$10="UB")))+SUMPRODUCT((Stammdaten!$C$5:$C$9=$B$5)*(Jahresplan!FA$6:FA$10="H"))*0.5)</f>
        <v/>
      </c>
      <c r="D163" s="35">
        <f>IFERROR(SUMPRODUCT((COUNTIFS(Stammdaten!$D$5:$D$9,Feiertage!$C$1:$R$1,Jahresplan!FA$6:FA$10,"")*($B$5="alle")+COUNTIFS(Stammdaten!$C$5:$C$9,$B$5,Stammdaten!$D$5:$D$9,Feiertage!$C$1:$R$1,Jahresplan!FA$6:FA$10,"")*($B$5&lt;&gt;"alle"))*INDEX(Feiertage!$C$2:$R$20,MATCH($A163,Feiertage!$A$2:$A$20,0),0)),0)</f>
        <v/>
      </c>
      <c r="E163" s="36">
        <f>IF(AND($B$6="Mo bis Fr",WEEKDAY($A163,2)&gt;5),"",IF(IF($B$5="alle",COUNTA(Stammdaten!$A$5:$A$9),COUNTIF(Stammdaten!$C$5:$C$9,$B$5))=0,"",IF($B$5="alle",COUNTA(Stammdaten!$A$5:$A$9),COUNTIF(Stammdaten!$C$5:$C$9,$B$5))-C163-IF($B$6="alle Tage, auch Feiertage",0,D163)))</f>
        <v/>
      </c>
      <c r="F163" s="37">
        <f>IF(E163="","",IF(E163&lt;$B$4,"ja",""))</f>
        <v/>
      </c>
      <c r="G163" s="38">
        <f t="array" ref="G163">IFERROR(_xlfn.TEXTJOIN(", ",TRUE,IF((Jahresplan!FA$6:FA$10&lt;&gt;"")*(($B$5="alle")+(Stammdaten!$C$5:$C$9=$B$5)),Stammdaten!$A$5:$A$9&amp;" "&amp;Jahresplan!FA$6:FA$10,"")),IF(E163&gt;0,"Namen erst ab Excel 2019, Zahl links stimmt",""))</f>
        <v/>
      </c>
    </row>
    <row r="164">
      <c r="A164" s="32" t="n">
        <v>46543</v>
      </c>
      <c r="B164" s="39" t="inlineStr">
        <is>
          <t>Sa</t>
        </is>
      </c>
      <c r="C164" s="34">
        <f>IF($B$5="alle",COUNTIF(Jahresplan!FB$6:FB$10,"U")+COUNTIF(Jahresplan!FB$6:FB$10,"K")+COUNTIF(Jahresplan!FB$6:FB$10,"KK")+COUNTIF(Jahresplan!FB$6:FB$10,"F")+COUNTIF(Jahresplan!FB$6:FB$10,"S")+COUNTIF(Jahresplan!FB$6:FB$10,"UB")+COUNTIF(Jahresplan!FB$6:FB$10,"H")*0.5,SUMPRODUCT((Stammdaten!$C$5:$C$9=$B$5)*((Jahresplan!FB$6:FB$10="U")+(Jahresplan!FB$6:FB$10="K")+(Jahresplan!FB$6:FB$10="KK")+(Jahresplan!FB$6:FB$10="F")+(Jahresplan!FB$6:FB$10="S")+(Jahresplan!FB$6:FB$10="UB")))+SUMPRODUCT((Stammdaten!$C$5:$C$9=$B$5)*(Jahresplan!FB$6:FB$10="H"))*0.5)</f>
        <v/>
      </c>
      <c r="D164" s="35">
        <f>IFERROR(SUMPRODUCT((COUNTIFS(Stammdaten!$D$5:$D$9,Feiertage!$C$1:$R$1,Jahresplan!FB$6:FB$10,"")*($B$5="alle")+COUNTIFS(Stammdaten!$C$5:$C$9,$B$5,Stammdaten!$D$5:$D$9,Feiertage!$C$1:$R$1,Jahresplan!FB$6:FB$10,"")*($B$5&lt;&gt;"alle"))*INDEX(Feiertage!$C$2:$R$20,MATCH($A164,Feiertage!$A$2:$A$20,0),0)),0)</f>
        <v/>
      </c>
      <c r="E164" s="36">
        <f>IF(AND($B$6="Mo bis Fr",WEEKDAY($A164,2)&gt;5),"",IF(IF($B$5="alle",COUNTA(Stammdaten!$A$5:$A$9),COUNTIF(Stammdaten!$C$5:$C$9,$B$5))=0,"",IF($B$5="alle",COUNTA(Stammdaten!$A$5:$A$9),COUNTIF(Stammdaten!$C$5:$C$9,$B$5))-C164-IF($B$6="alle Tage, auch Feiertage",0,D164)))</f>
        <v/>
      </c>
      <c r="F164" s="37">
        <f>IF(E164="","",IF(E164&lt;$B$4,"ja",""))</f>
        <v/>
      </c>
      <c r="G164" s="38">
        <f t="array" ref="G164">IFERROR(_xlfn.TEXTJOIN(", ",TRUE,IF((Jahresplan!FB$6:FB$10&lt;&gt;"")*(($B$5="alle")+(Stammdaten!$C$5:$C$9=$B$5)),Stammdaten!$A$5:$A$9&amp;" "&amp;Jahresplan!FB$6:FB$10,"")),IF(E164&gt;0,"Namen erst ab Excel 2019, Zahl links stimmt",""))</f>
        <v/>
      </c>
    </row>
    <row r="165">
      <c r="A165" s="32" t="n">
        <v>46544</v>
      </c>
      <c r="B165" s="39" t="inlineStr">
        <is>
          <t>So</t>
        </is>
      </c>
      <c r="C165" s="34">
        <f>IF($B$5="alle",COUNTIF(Jahresplan!FC$6:FC$10,"U")+COUNTIF(Jahresplan!FC$6:FC$10,"K")+COUNTIF(Jahresplan!FC$6:FC$10,"KK")+COUNTIF(Jahresplan!FC$6:FC$10,"F")+COUNTIF(Jahresplan!FC$6:FC$10,"S")+COUNTIF(Jahresplan!FC$6:FC$10,"UB")+COUNTIF(Jahresplan!FC$6:FC$10,"H")*0.5,SUMPRODUCT((Stammdaten!$C$5:$C$9=$B$5)*((Jahresplan!FC$6:FC$10="U")+(Jahresplan!FC$6:FC$10="K")+(Jahresplan!FC$6:FC$10="KK")+(Jahresplan!FC$6:FC$10="F")+(Jahresplan!FC$6:FC$10="S")+(Jahresplan!FC$6:FC$10="UB")))+SUMPRODUCT((Stammdaten!$C$5:$C$9=$B$5)*(Jahresplan!FC$6:FC$10="H"))*0.5)</f>
        <v/>
      </c>
      <c r="D165" s="35">
        <f>IFERROR(SUMPRODUCT((COUNTIFS(Stammdaten!$D$5:$D$9,Feiertage!$C$1:$R$1,Jahresplan!FC$6:FC$10,"")*($B$5="alle")+COUNTIFS(Stammdaten!$C$5:$C$9,$B$5,Stammdaten!$D$5:$D$9,Feiertage!$C$1:$R$1,Jahresplan!FC$6:FC$10,"")*($B$5&lt;&gt;"alle"))*INDEX(Feiertage!$C$2:$R$20,MATCH($A165,Feiertage!$A$2:$A$20,0),0)),0)</f>
        <v/>
      </c>
      <c r="E165" s="36">
        <f>IF(AND($B$6="Mo bis Fr",WEEKDAY($A165,2)&gt;5),"",IF(IF($B$5="alle",COUNTA(Stammdaten!$A$5:$A$9),COUNTIF(Stammdaten!$C$5:$C$9,$B$5))=0,"",IF($B$5="alle",COUNTA(Stammdaten!$A$5:$A$9),COUNTIF(Stammdaten!$C$5:$C$9,$B$5))-C165-IF($B$6="alle Tage, auch Feiertage",0,D165)))</f>
        <v/>
      </c>
      <c r="F165" s="37">
        <f>IF(E165="","",IF(E165&lt;$B$4,"ja",""))</f>
        <v/>
      </c>
      <c r="G165" s="38">
        <f t="array" ref="G165">IFERROR(_xlfn.TEXTJOIN(", ",TRUE,IF((Jahresplan!FC$6:FC$10&lt;&gt;"")*(($B$5="alle")+(Stammdaten!$C$5:$C$9=$B$5)),Stammdaten!$A$5:$A$9&amp;" "&amp;Jahresplan!FC$6:FC$10,"")),IF(E165&gt;0,"Namen erst ab Excel 2019, Zahl links stimmt",""))</f>
        <v/>
      </c>
    </row>
    <row r="166">
      <c r="A166" s="32" t="n">
        <v>46545</v>
      </c>
      <c r="B166" s="33" t="inlineStr">
        <is>
          <t>Mo</t>
        </is>
      </c>
      <c r="C166" s="34">
        <f>IF($B$5="alle",COUNTIF(Jahresplan!FD$6:FD$10,"U")+COUNTIF(Jahresplan!FD$6:FD$10,"K")+COUNTIF(Jahresplan!FD$6:FD$10,"KK")+COUNTIF(Jahresplan!FD$6:FD$10,"F")+COUNTIF(Jahresplan!FD$6:FD$10,"S")+COUNTIF(Jahresplan!FD$6:FD$10,"UB")+COUNTIF(Jahresplan!FD$6:FD$10,"H")*0.5,SUMPRODUCT((Stammdaten!$C$5:$C$9=$B$5)*((Jahresplan!FD$6:FD$10="U")+(Jahresplan!FD$6:FD$10="K")+(Jahresplan!FD$6:FD$10="KK")+(Jahresplan!FD$6:FD$10="F")+(Jahresplan!FD$6:FD$10="S")+(Jahresplan!FD$6:FD$10="UB")))+SUMPRODUCT((Stammdaten!$C$5:$C$9=$B$5)*(Jahresplan!FD$6:FD$10="H"))*0.5)</f>
        <v/>
      </c>
      <c r="D166" s="35">
        <f>IFERROR(SUMPRODUCT((COUNTIFS(Stammdaten!$D$5:$D$9,Feiertage!$C$1:$R$1,Jahresplan!FD$6:FD$10,"")*($B$5="alle")+COUNTIFS(Stammdaten!$C$5:$C$9,$B$5,Stammdaten!$D$5:$D$9,Feiertage!$C$1:$R$1,Jahresplan!FD$6:FD$10,"")*($B$5&lt;&gt;"alle"))*INDEX(Feiertage!$C$2:$R$20,MATCH($A166,Feiertage!$A$2:$A$20,0),0)),0)</f>
        <v/>
      </c>
      <c r="E166" s="36">
        <f>IF(AND($B$6="Mo bis Fr",WEEKDAY($A166,2)&gt;5),"",IF(IF($B$5="alle",COUNTA(Stammdaten!$A$5:$A$9),COUNTIF(Stammdaten!$C$5:$C$9,$B$5))=0,"",IF($B$5="alle",COUNTA(Stammdaten!$A$5:$A$9),COUNTIF(Stammdaten!$C$5:$C$9,$B$5))-C166-IF($B$6="alle Tage, auch Feiertage",0,D166)))</f>
        <v/>
      </c>
      <c r="F166" s="37">
        <f>IF(E166="","",IF(E166&lt;$B$4,"ja",""))</f>
        <v/>
      </c>
      <c r="G166" s="38">
        <f t="array" ref="G166">IFERROR(_xlfn.TEXTJOIN(", ",TRUE,IF((Jahresplan!FD$6:FD$10&lt;&gt;"")*(($B$5="alle")+(Stammdaten!$C$5:$C$9=$B$5)),Stammdaten!$A$5:$A$9&amp;" "&amp;Jahresplan!FD$6:FD$10,"")),IF(E166&gt;0,"Namen erst ab Excel 2019, Zahl links stimmt",""))</f>
        <v/>
      </c>
    </row>
    <row r="167">
      <c r="A167" s="32" t="n">
        <v>46546</v>
      </c>
      <c r="B167" s="33" t="inlineStr">
        <is>
          <t>Di</t>
        </is>
      </c>
      <c r="C167" s="34">
        <f>IF($B$5="alle",COUNTIF(Jahresplan!FE$6:FE$10,"U")+COUNTIF(Jahresplan!FE$6:FE$10,"K")+COUNTIF(Jahresplan!FE$6:FE$10,"KK")+COUNTIF(Jahresplan!FE$6:FE$10,"F")+COUNTIF(Jahresplan!FE$6:FE$10,"S")+COUNTIF(Jahresplan!FE$6:FE$10,"UB")+COUNTIF(Jahresplan!FE$6:FE$10,"H")*0.5,SUMPRODUCT((Stammdaten!$C$5:$C$9=$B$5)*((Jahresplan!FE$6:FE$10="U")+(Jahresplan!FE$6:FE$10="K")+(Jahresplan!FE$6:FE$10="KK")+(Jahresplan!FE$6:FE$10="F")+(Jahresplan!FE$6:FE$10="S")+(Jahresplan!FE$6:FE$10="UB")))+SUMPRODUCT((Stammdaten!$C$5:$C$9=$B$5)*(Jahresplan!FE$6:FE$10="H"))*0.5)</f>
        <v/>
      </c>
      <c r="D167" s="35">
        <f>IFERROR(SUMPRODUCT((COUNTIFS(Stammdaten!$D$5:$D$9,Feiertage!$C$1:$R$1,Jahresplan!FE$6:FE$10,"")*($B$5="alle")+COUNTIFS(Stammdaten!$C$5:$C$9,$B$5,Stammdaten!$D$5:$D$9,Feiertage!$C$1:$R$1,Jahresplan!FE$6:FE$10,"")*($B$5&lt;&gt;"alle"))*INDEX(Feiertage!$C$2:$R$20,MATCH($A167,Feiertage!$A$2:$A$20,0),0)),0)</f>
        <v/>
      </c>
      <c r="E167" s="36">
        <f>IF(AND($B$6="Mo bis Fr",WEEKDAY($A167,2)&gt;5),"",IF(IF($B$5="alle",COUNTA(Stammdaten!$A$5:$A$9),COUNTIF(Stammdaten!$C$5:$C$9,$B$5))=0,"",IF($B$5="alle",COUNTA(Stammdaten!$A$5:$A$9),COUNTIF(Stammdaten!$C$5:$C$9,$B$5))-C167-IF($B$6="alle Tage, auch Feiertage",0,D167)))</f>
        <v/>
      </c>
      <c r="F167" s="37">
        <f>IF(E167="","",IF(E167&lt;$B$4,"ja",""))</f>
        <v/>
      </c>
      <c r="G167" s="38">
        <f t="array" ref="G167">IFERROR(_xlfn.TEXTJOIN(", ",TRUE,IF((Jahresplan!FE$6:FE$10&lt;&gt;"")*(($B$5="alle")+(Stammdaten!$C$5:$C$9=$B$5)),Stammdaten!$A$5:$A$9&amp;" "&amp;Jahresplan!FE$6:FE$10,"")),IF(E167&gt;0,"Namen erst ab Excel 2019, Zahl links stimmt",""))</f>
        <v/>
      </c>
    </row>
    <row r="168">
      <c r="A168" s="32" t="n">
        <v>46547</v>
      </c>
      <c r="B168" s="33" t="inlineStr">
        <is>
          <t>Mi</t>
        </is>
      </c>
      <c r="C168" s="34">
        <f>IF($B$5="alle",COUNTIF(Jahresplan!FF$6:FF$10,"U")+COUNTIF(Jahresplan!FF$6:FF$10,"K")+COUNTIF(Jahresplan!FF$6:FF$10,"KK")+COUNTIF(Jahresplan!FF$6:FF$10,"F")+COUNTIF(Jahresplan!FF$6:FF$10,"S")+COUNTIF(Jahresplan!FF$6:FF$10,"UB")+COUNTIF(Jahresplan!FF$6:FF$10,"H")*0.5,SUMPRODUCT((Stammdaten!$C$5:$C$9=$B$5)*((Jahresplan!FF$6:FF$10="U")+(Jahresplan!FF$6:FF$10="K")+(Jahresplan!FF$6:FF$10="KK")+(Jahresplan!FF$6:FF$10="F")+(Jahresplan!FF$6:FF$10="S")+(Jahresplan!FF$6:FF$10="UB")))+SUMPRODUCT((Stammdaten!$C$5:$C$9=$B$5)*(Jahresplan!FF$6:FF$10="H"))*0.5)</f>
        <v/>
      </c>
      <c r="D168" s="35">
        <f>IFERROR(SUMPRODUCT((COUNTIFS(Stammdaten!$D$5:$D$9,Feiertage!$C$1:$R$1,Jahresplan!FF$6:FF$10,"")*($B$5="alle")+COUNTIFS(Stammdaten!$C$5:$C$9,$B$5,Stammdaten!$D$5:$D$9,Feiertage!$C$1:$R$1,Jahresplan!FF$6:FF$10,"")*($B$5&lt;&gt;"alle"))*INDEX(Feiertage!$C$2:$R$20,MATCH($A168,Feiertage!$A$2:$A$20,0),0)),0)</f>
        <v/>
      </c>
      <c r="E168" s="36">
        <f>IF(AND($B$6="Mo bis Fr",WEEKDAY($A168,2)&gt;5),"",IF(IF($B$5="alle",COUNTA(Stammdaten!$A$5:$A$9),COUNTIF(Stammdaten!$C$5:$C$9,$B$5))=0,"",IF($B$5="alle",COUNTA(Stammdaten!$A$5:$A$9),COUNTIF(Stammdaten!$C$5:$C$9,$B$5))-C168-IF($B$6="alle Tage, auch Feiertage",0,D168)))</f>
        <v/>
      </c>
      <c r="F168" s="37">
        <f>IF(E168="","",IF(E168&lt;$B$4,"ja",""))</f>
        <v/>
      </c>
      <c r="G168" s="38">
        <f t="array" ref="G168">IFERROR(_xlfn.TEXTJOIN(", ",TRUE,IF((Jahresplan!FF$6:FF$10&lt;&gt;"")*(($B$5="alle")+(Stammdaten!$C$5:$C$9=$B$5)),Stammdaten!$A$5:$A$9&amp;" "&amp;Jahresplan!FF$6:FF$10,"")),IF(E168&gt;0,"Namen erst ab Excel 2019, Zahl links stimmt",""))</f>
        <v/>
      </c>
    </row>
    <row r="169">
      <c r="A169" s="32" t="n">
        <v>46548</v>
      </c>
      <c r="B169" s="33" t="inlineStr">
        <is>
          <t>Do</t>
        </is>
      </c>
      <c r="C169" s="34">
        <f>IF($B$5="alle",COUNTIF(Jahresplan!FG$6:FG$10,"U")+COUNTIF(Jahresplan!FG$6:FG$10,"K")+COUNTIF(Jahresplan!FG$6:FG$10,"KK")+COUNTIF(Jahresplan!FG$6:FG$10,"F")+COUNTIF(Jahresplan!FG$6:FG$10,"S")+COUNTIF(Jahresplan!FG$6:FG$10,"UB")+COUNTIF(Jahresplan!FG$6:FG$10,"H")*0.5,SUMPRODUCT((Stammdaten!$C$5:$C$9=$B$5)*((Jahresplan!FG$6:FG$10="U")+(Jahresplan!FG$6:FG$10="K")+(Jahresplan!FG$6:FG$10="KK")+(Jahresplan!FG$6:FG$10="F")+(Jahresplan!FG$6:FG$10="S")+(Jahresplan!FG$6:FG$10="UB")))+SUMPRODUCT((Stammdaten!$C$5:$C$9=$B$5)*(Jahresplan!FG$6:FG$10="H"))*0.5)</f>
        <v/>
      </c>
      <c r="D169" s="35">
        <f>IFERROR(SUMPRODUCT((COUNTIFS(Stammdaten!$D$5:$D$9,Feiertage!$C$1:$R$1,Jahresplan!FG$6:FG$10,"")*($B$5="alle")+COUNTIFS(Stammdaten!$C$5:$C$9,$B$5,Stammdaten!$D$5:$D$9,Feiertage!$C$1:$R$1,Jahresplan!FG$6:FG$10,"")*($B$5&lt;&gt;"alle"))*INDEX(Feiertage!$C$2:$R$20,MATCH($A169,Feiertage!$A$2:$A$20,0),0)),0)</f>
        <v/>
      </c>
      <c r="E169" s="36">
        <f>IF(AND($B$6="Mo bis Fr",WEEKDAY($A169,2)&gt;5),"",IF(IF($B$5="alle",COUNTA(Stammdaten!$A$5:$A$9),COUNTIF(Stammdaten!$C$5:$C$9,$B$5))=0,"",IF($B$5="alle",COUNTA(Stammdaten!$A$5:$A$9),COUNTIF(Stammdaten!$C$5:$C$9,$B$5))-C169-IF($B$6="alle Tage, auch Feiertage",0,D169)))</f>
        <v/>
      </c>
      <c r="F169" s="37">
        <f>IF(E169="","",IF(E169&lt;$B$4,"ja",""))</f>
        <v/>
      </c>
      <c r="G169" s="38">
        <f t="array" ref="G169">IFERROR(_xlfn.TEXTJOIN(", ",TRUE,IF((Jahresplan!FG$6:FG$10&lt;&gt;"")*(($B$5="alle")+(Stammdaten!$C$5:$C$9=$B$5)),Stammdaten!$A$5:$A$9&amp;" "&amp;Jahresplan!FG$6:FG$10,"")),IF(E169&gt;0,"Namen erst ab Excel 2019, Zahl links stimmt",""))</f>
        <v/>
      </c>
    </row>
    <row r="170">
      <c r="A170" s="32" t="n">
        <v>46549</v>
      </c>
      <c r="B170" s="33" t="inlineStr">
        <is>
          <t>Fr</t>
        </is>
      </c>
      <c r="C170" s="34">
        <f>IF($B$5="alle",COUNTIF(Jahresplan!FH$6:FH$10,"U")+COUNTIF(Jahresplan!FH$6:FH$10,"K")+COUNTIF(Jahresplan!FH$6:FH$10,"KK")+COUNTIF(Jahresplan!FH$6:FH$10,"F")+COUNTIF(Jahresplan!FH$6:FH$10,"S")+COUNTIF(Jahresplan!FH$6:FH$10,"UB")+COUNTIF(Jahresplan!FH$6:FH$10,"H")*0.5,SUMPRODUCT((Stammdaten!$C$5:$C$9=$B$5)*((Jahresplan!FH$6:FH$10="U")+(Jahresplan!FH$6:FH$10="K")+(Jahresplan!FH$6:FH$10="KK")+(Jahresplan!FH$6:FH$10="F")+(Jahresplan!FH$6:FH$10="S")+(Jahresplan!FH$6:FH$10="UB")))+SUMPRODUCT((Stammdaten!$C$5:$C$9=$B$5)*(Jahresplan!FH$6:FH$10="H"))*0.5)</f>
        <v/>
      </c>
      <c r="D170" s="35">
        <f>IFERROR(SUMPRODUCT((COUNTIFS(Stammdaten!$D$5:$D$9,Feiertage!$C$1:$R$1,Jahresplan!FH$6:FH$10,"")*($B$5="alle")+COUNTIFS(Stammdaten!$C$5:$C$9,$B$5,Stammdaten!$D$5:$D$9,Feiertage!$C$1:$R$1,Jahresplan!FH$6:FH$10,"")*($B$5&lt;&gt;"alle"))*INDEX(Feiertage!$C$2:$R$20,MATCH($A170,Feiertage!$A$2:$A$20,0),0)),0)</f>
        <v/>
      </c>
      <c r="E170" s="36">
        <f>IF(AND($B$6="Mo bis Fr",WEEKDAY($A170,2)&gt;5),"",IF(IF($B$5="alle",COUNTA(Stammdaten!$A$5:$A$9),COUNTIF(Stammdaten!$C$5:$C$9,$B$5))=0,"",IF($B$5="alle",COUNTA(Stammdaten!$A$5:$A$9),COUNTIF(Stammdaten!$C$5:$C$9,$B$5))-C170-IF($B$6="alle Tage, auch Feiertage",0,D170)))</f>
        <v/>
      </c>
      <c r="F170" s="37">
        <f>IF(E170="","",IF(E170&lt;$B$4,"ja",""))</f>
        <v/>
      </c>
      <c r="G170" s="38">
        <f t="array" ref="G170">IFERROR(_xlfn.TEXTJOIN(", ",TRUE,IF((Jahresplan!FH$6:FH$10&lt;&gt;"")*(($B$5="alle")+(Stammdaten!$C$5:$C$9=$B$5)),Stammdaten!$A$5:$A$9&amp;" "&amp;Jahresplan!FH$6:FH$10,"")),IF(E170&gt;0,"Namen erst ab Excel 2019, Zahl links stimmt",""))</f>
        <v/>
      </c>
    </row>
    <row r="171">
      <c r="A171" s="32" t="n">
        <v>46550</v>
      </c>
      <c r="B171" s="39" t="inlineStr">
        <is>
          <t>Sa</t>
        </is>
      </c>
      <c r="C171" s="34">
        <f>IF($B$5="alle",COUNTIF(Jahresplan!FI$6:FI$10,"U")+COUNTIF(Jahresplan!FI$6:FI$10,"K")+COUNTIF(Jahresplan!FI$6:FI$10,"KK")+COUNTIF(Jahresplan!FI$6:FI$10,"F")+COUNTIF(Jahresplan!FI$6:FI$10,"S")+COUNTIF(Jahresplan!FI$6:FI$10,"UB")+COUNTIF(Jahresplan!FI$6:FI$10,"H")*0.5,SUMPRODUCT((Stammdaten!$C$5:$C$9=$B$5)*((Jahresplan!FI$6:FI$10="U")+(Jahresplan!FI$6:FI$10="K")+(Jahresplan!FI$6:FI$10="KK")+(Jahresplan!FI$6:FI$10="F")+(Jahresplan!FI$6:FI$10="S")+(Jahresplan!FI$6:FI$10="UB")))+SUMPRODUCT((Stammdaten!$C$5:$C$9=$B$5)*(Jahresplan!FI$6:FI$10="H"))*0.5)</f>
        <v/>
      </c>
      <c r="D171" s="35">
        <f>IFERROR(SUMPRODUCT((COUNTIFS(Stammdaten!$D$5:$D$9,Feiertage!$C$1:$R$1,Jahresplan!FI$6:FI$10,"")*($B$5="alle")+COUNTIFS(Stammdaten!$C$5:$C$9,$B$5,Stammdaten!$D$5:$D$9,Feiertage!$C$1:$R$1,Jahresplan!FI$6:FI$10,"")*($B$5&lt;&gt;"alle"))*INDEX(Feiertage!$C$2:$R$20,MATCH($A171,Feiertage!$A$2:$A$20,0),0)),0)</f>
        <v/>
      </c>
      <c r="E171" s="36">
        <f>IF(AND($B$6="Mo bis Fr",WEEKDAY($A171,2)&gt;5),"",IF(IF($B$5="alle",COUNTA(Stammdaten!$A$5:$A$9),COUNTIF(Stammdaten!$C$5:$C$9,$B$5))=0,"",IF($B$5="alle",COUNTA(Stammdaten!$A$5:$A$9),COUNTIF(Stammdaten!$C$5:$C$9,$B$5))-C171-IF($B$6="alle Tage, auch Feiertage",0,D171)))</f>
        <v/>
      </c>
      <c r="F171" s="37">
        <f>IF(E171="","",IF(E171&lt;$B$4,"ja",""))</f>
        <v/>
      </c>
      <c r="G171" s="38">
        <f t="array" ref="G171">IFERROR(_xlfn.TEXTJOIN(", ",TRUE,IF((Jahresplan!FI$6:FI$10&lt;&gt;"")*(($B$5="alle")+(Stammdaten!$C$5:$C$9=$B$5)),Stammdaten!$A$5:$A$9&amp;" "&amp;Jahresplan!FI$6:FI$10,"")),IF(E171&gt;0,"Namen erst ab Excel 2019, Zahl links stimmt",""))</f>
        <v/>
      </c>
    </row>
    <row r="172">
      <c r="A172" s="32" t="n">
        <v>46551</v>
      </c>
      <c r="B172" s="39" t="inlineStr">
        <is>
          <t>So</t>
        </is>
      </c>
      <c r="C172" s="34">
        <f>IF($B$5="alle",COUNTIF(Jahresplan!FJ$6:FJ$10,"U")+COUNTIF(Jahresplan!FJ$6:FJ$10,"K")+COUNTIF(Jahresplan!FJ$6:FJ$10,"KK")+COUNTIF(Jahresplan!FJ$6:FJ$10,"F")+COUNTIF(Jahresplan!FJ$6:FJ$10,"S")+COUNTIF(Jahresplan!FJ$6:FJ$10,"UB")+COUNTIF(Jahresplan!FJ$6:FJ$10,"H")*0.5,SUMPRODUCT((Stammdaten!$C$5:$C$9=$B$5)*((Jahresplan!FJ$6:FJ$10="U")+(Jahresplan!FJ$6:FJ$10="K")+(Jahresplan!FJ$6:FJ$10="KK")+(Jahresplan!FJ$6:FJ$10="F")+(Jahresplan!FJ$6:FJ$10="S")+(Jahresplan!FJ$6:FJ$10="UB")))+SUMPRODUCT((Stammdaten!$C$5:$C$9=$B$5)*(Jahresplan!FJ$6:FJ$10="H"))*0.5)</f>
        <v/>
      </c>
      <c r="D172" s="35">
        <f>IFERROR(SUMPRODUCT((COUNTIFS(Stammdaten!$D$5:$D$9,Feiertage!$C$1:$R$1,Jahresplan!FJ$6:FJ$10,"")*($B$5="alle")+COUNTIFS(Stammdaten!$C$5:$C$9,$B$5,Stammdaten!$D$5:$D$9,Feiertage!$C$1:$R$1,Jahresplan!FJ$6:FJ$10,"")*($B$5&lt;&gt;"alle"))*INDEX(Feiertage!$C$2:$R$20,MATCH($A172,Feiertage!$A$2:$A$20,0),0)),0)</f>
        <v/>
      </c>
      <c r="E172" s="36">
        <f>IF(AND($B$6="Mo bis Fr",WEEKDAY($A172,2)&gt;5),"",IF(IF($B$5="alle",COUNTA(Stammdaten!$A$5:$A$9),COUNTIF(Stammdaten!$C$5:$C$9,$B$5))=0,"",IF($B$5="alle",COUNTA(Stammdaten!$A$5:$A$9),COUNTIF(Stammdaten!$C$5:$C$9,$B$5))-C172-IF($B$6="alle Tage, auch Feiertage",0,D172)))</f>
        <v/>
      </c>
      <c r="F172" s="37">
        <f>IF(E172="","",IF(E172&lt;$B$4,"ja",""))</f>
        <v/>
      </c>
      <c r="G172" s="38">
        <f t="array" ref="G172">IFERROR(_xlfn.TEXTJOIN(", ",TRUE,IF((Jahresplan!FJ$6:FJ$10&lt;&gt;"")*(($B$5="alle")+(Stammdaten!$C$5:$C$9=$B$5)),Stammdaten!$A$5:$A$9&amp;" "&amp;Jahresplan!FJ$6:FJ$10,"")),IF(E172&gt;0,"Namen erst ab Excel 2019, Zahl links stimmt",""))</f>
        <v/>
      </c>
    </row>
    <row r="173">
      <c r="A173" s="32" t="n">
        <v>46552</v>
      </c>
      <c r="B173" s="33" t="inlineStr">
        <is>
          <t>Mo</t>
        </is>
      </c>
      <c r="C173" s="34">
        <f>IF($B$5="alle",COUNTIF(Jahresplan!FK$6:FK$10,"U")+COUNTIF(Jahresplan!FK$6:FK$10,"K")+COUNTIF(Jahresplan!FK$6:FK$10,"KK")+COUNTIF(Jahresplan!FK$6:FK$10,"F")+COUNTIF(Jahresplan!FK$6:FK$10,"S")+COUNTIF(Jahresplan!FK$6:FK$10,"UB")+COUNTIF(Jahresplan!FK$6:FK$10,"H")*0.5,SUMPRODUCT((Stammdaten!$C$5:$C$9=$B$5)*((Jahresplan!FK$6:FK$10="U")+(Jahresplan!FK$6:FK$10="K")+(Jahresplan!FK$6:FK$10="KK")+(Jahresplan!FK$6:FK$10="F")+(Jahresplan!FK$6:FK$10="S")+(Jahresplan!FK$6:FK$10="UB")))+SUMPRODUCT((Stammdaten!$C$5:$C$9=$B$5)*(Jahresplan!FK$6:FK$10="H"))*0.5)</f>
        <v/>
      </c>
      <c r="D173" s="35">
        <f>IFERROR(SUMPRODUCT((COUNTIFS(Stammdaten!$D$5:$D$9,Feiertage!$C$1:$R$1,Jahresplan!FK$6:FK$10,"")*($B$5="alle")+COUNTIFS(Stammdaten!$C$5:$C$9,$B$5,Stammdaten!$D$5:$D$9,Feiertage!$C$1:$R$1,Jahresplan!FK$6:FK$10,"")*($B$5&lt;&gt;"alle"))*INDEX(Feiertage!$C$2:$R$20,MATCH($A173,Feiertage!$A$2:$A$20,0),0)),0)</f>
        <v/>
      </c>
      <c r="E173" s="36">
        <f>IF(AND($B$6="Mo bis Fr",WEEKDAY($A173,2)&gt;5),"",IF(IF($B$5="alle",COUNTA(Stammdaten!$A$5:$A$9),COUNTIF(Stammdaten!$C$5:$C$9,$B$5))=0,"",IF($B$5="alle",COUNTA(Stammdaten!$A$5:$A$9),COUNTIF(Stammdaten!$C$5:$C$9,$B$5))-C173-IF($B$6="alle Tage, auch Feiertage",0,D173)))</f>
        <v/>
      </c>
      <c r="F173" s="37">
        <f>IF(E173="","",IF(E173&lt;$B$4,"ja",""))</f>
        <v/>
      </c>
      <c r="G173" s="38">
        <f t="array" ref="G173">IFERROR(_xlfn.TEXTJOIN(", ",TRUE,IF((Jahresplan!FK$6:FK$10&lt;&gt;"")*(($B$5="alle")+(Stammdaten!$C$5:$C$9=$B$5)),Stammdaten!$A$5:$A$9&amp;" "&amp;Jahresplan!FK$6:FK$10,"")),IF(E173&gt;0,"Namen erst ab Excel 2019, Zahl links stimmt",""))</f>
        <v/>
      </c>
    </row>
    <row r="174">
      <c r="A174" s="32" t="n">
        <v>46553</v>
      </c>
      <c r="B174" s="33" t="inlineStr">
        <is>
          <t>Di</t>
        </is>
      </c>
      <c r="C174" s="34">
        <f>IF($B$5="alle",COUNTIF(Jahresplan!FL$6:FL$10,"U")+COUNTIF(Jahresplan!FL$6:FL$10,"K")+COUNTIF(Jahresplan!FL$6:FL$10,"KK")+COUNTIF(Jahresplan!FL$6:FL$10,"F")+COUNTIF(Jahresplan!FL$6:FL$10,"S")+COUNTIF(Jahresplan!FL$6:FL$10,"UB")+COUNTIF(Jahresplan!FL$6:FL$10,"H")*0.5,SUMPRODUCT((Stammdaten!$C$5:$C$9=$B$5)*((Jahresplan!FL$6:FL$10="U")+(Jahresplan!FL$6:FL$10="K")+(Jahresplan!FL$6:FL$10="KK")+(Jahresplan!FL$6:FL$10="F")+(Jahresplan!FL$6:FL$10="S")+(Jahresplan!FL$6:FL$10="UB")))+SUMPRODUCT((Stammdaten!$C$5:$C$9=$B$5)*(Jahresplan!FL$6:FL$10="H"))*0.5)</f>
        <v/>
      </c>
      <c r="D174" s="35">
        <f>IFERROR(SUMPRODUCT((COUNTIFS(Stammdaten!$D$5:$D$9,Feiertage!$C$1:$R$1,Jahresplan!FL$6:FL$10,"")*($B$5="alle")+COUNTIFS(Stammdaten!$C$5:$C$9,$B$5,Stammdaten!$D$5:$D$9,Feiertage!$C$1:$R$1,Jahresplan!FL$6:FL$10,"")*($B$5&lt;&gt;"alle"))*INDEX(Feiertage!$C$2:$R$20,MATCH($A174,Feiertage!$A$2:$A$20,0),0)),0)</f>
        <v/>
      </c>
      <c r="E174" s="36">
        <f>IF(AND($B$6="Mo bis Fr",WEEKDAY($A174,2)&gt;5),"",IF(IF($B$5="alle",COUNTA(Stammdaten!$A$5:$A$9),COUNTIF(Stammdaten!$C$5:$C$9,$B$5))=0,"",IF($B$5="alle",COUNTA(Stammdaten!$A$5:$A$9),COUNTIF(Stammdaten!$C$5:$C$9,$B$5))-C174-IF($B$6="alle Tage, auch Feiertage",0,D174)))</f>
        <v/>
      </c>
      <c r="F174" s="37">
        <f>IF(E174="","",IF(E174&lt;$B$4,"ja",""))</f>
        <v/>
      </c>
      <c r="G174" s="38">
        <f t="array" ref="G174">IFERROR(_xlfn.TEXTJOIN(", ",TRUE,IF((Jahresplan!FL$6:FL$10&lt;&gt;"")*(($B$5="alle")+(Stammdaten!$C$5:$C$9=$B$5)),Stammdaten!$A$5:$A$9&amp;" "&amp;Jahresplan!FL$6:FL$10,"")),IF(E174&gt;0,"Namen erst ab Excel 2019, Zahl links stimmt",""))</f>
        <v/>
      </c>
    </row>
    <row r="175">
      <c r="A175" s="32" t="n">
        <v>46554</v>
      </c>
      <c r="B175" s="33" t="inlineStr">
        <is>
          <t>Mi</t>
        </is>
      </c>
      <c r="C175" s="34">
        <f>IF($B$5="alle",COUNTIF(Jahresplan!FM$6:FM$10,"U")+COUNTIF(Jahresplan!FM$6:FM$10,"K")+COUNTIF(Jahresplan!FM$6:FM$10,"KK")+COUNTIF(Jahresplan!FM$6:FM$10,"F")+COUNTIF(Jahresplan!FM$6:FM$10,"S")+COUNTIF(Jahresplan!FM$6:FM$10,"UB")+COUNTIF(Jahresplan!FM$6:FM$10,"H")*0.5,SUMPRODUCT((Stammdaten!$C$5:$C$9=$B$5)*((Jahresplan!FM$6:FM$10="U")+(Jahresplan!FM$6:FM$10="K")+(Jahresplan!FM$6:FM$10="KK")+(Jahresplan!FM$6:FM$10="F")+(Jahresplan!FM$6:FM$10="S")+(Jahresplan!FM$6:FM$10="UB")))+SUMPRODUCT((Stammdaten!$C$5:$C$9=$B$5)*(Jahresplan!FM$6:FM$10="H"))*0.5)</f>
        <v/>
      </c>
      <c r="D175" s="35">
        <f>IFERROR(SUMPRODUCT((COUNTIFS(Stammdaten!$D$5:$D$9,Feiertage!$C$1:$R$1,Jahresplan!FM$6:FM$10,"")*($B$5="alle")+COUNTIFS(Stammdaten!$C$5:$C$9,$B$5,Stammdaten!$D$5:$D$9,Feiertage!$C$1:$R$1,Jahresplan!FM$6:FM$10,"")*($B$5&lt;&gt;"alle"))*INDEX(Feiertage!$C$2:$R$20,MATCH($A175,Feiertage!$A$2:$A$20,0),0)),0)</f>
        <v/>
      </c>
      <c r="E175" s="36">
        <f>IF(AND($B$6="Mo bis Fr",WEEKDAY($A175,2)&gt;5),"",IF(IF($B$5="alle",COUNTA(Stammdaten!$A$5:$A$9),COUNTIF(Stammdaten!$C$5:$C$9,$B$5))=0,"",IF($B$5="alle",COUNTA(Stammdaten!$A$5:$A$9),COUNTIF(Stammdaten!$C$5:$C$9,$B$5))-C175-IF($B$6="alle Tage, auch Feiertage",0,D175)))</f>
        <v/>
      </c>
      <c r="F175" s="37">
        <f>IF(E175="","",IF(E175&lt;$B$4,"ja",""))</f>
        <v/>
      </c>
      <c r="G175" s="38">
        <f t="array" ref="G175">IFERROR(_xlfn.TEXTJOIN(", ",TRUE,IF((Jahresplan!FM$6:FM$10&lt;&gt;"")*(($B$5="alle")+(Stammdaten!$C$5:$C$9=$B$5)),Stammdaten!$A$5:$A$9&amp;" "&amp;Jahresplan!FM$6:FM$10,"")),IF(E175&gt;0,"Namen erst ab Excel 2019, Zahl links stimmt",""))</f>
        <v/>
      </c>
    </row>
    <row r="176">
      <c r="A176" s="32" t="n">
        <v>46555</v>
      </c>
      <c r="B176" s="33" t="inlineStr">
        <is>
          <t>Do</t>
        </is>
      </c>
      <c r="C176" s="34">
        <f>IF($B$5="alle",COUNTIF(Jahresplan!FN$6:FN$10,"U")+COUNTIF(Jahresplan!FN$6:FN$10,"K")+COUNTIF(Jahresplan!FN$6:FN$10,"KK")+COUNTIF(Jahresplan!FN$6:FN$10,"F")+COUNTIF(Jahresplan!FN$6:FN$10,"S")+COUNTIF(Jahresplan!FN$6:FN$10,"UB")+COUNTIF(Jahresplan!FN$6:FN$10,"H")*0.5,SUMPRODUCT((Stammdaten!$C$5:$C$9=$B$5)*((Jahresplan!FN$6:FN$10="U")+(Jahresplan!FN$6:FN$10="K")+(Jahresplan!FN$6:FN$10="KK")+(Jahresplan!FN$6:FN$10="F")+(Jahresplan!FN$6:FN$10="S")+(Jahresplan!FN$6:FN$10="UB")))+SUMPRODUCT((Stammdaten!$C$5:$C$9=$B$5)*(Jahresplan!FN$6:FN$10="H"))*0.5)</f>
        <v/>
      </c>
      <c r="D176" s="35">
        <f>IFERROR(SUMPRODUCT((COUNTIFS(Stammdaten!$D$5:$D$9,Feiertage!$C$1:$R$1,Jahresplan!FN$6:FN$10,"")*($B$5="alle")+COUNTIFS(Stammdaten!$C$5:$C$9,$B$5,Stammdaten!$D$5:$D$9,Feiertage!$C$1:$R$1,Jahresplan!FN$6:FN$10,"")*($B$5&lt;&gt;"alle"))*INDEX(Feiertage!$C$2:$R$20,MATCH($A176,Feiertage!$A$2:$A$20,0),0)),0)</f>
        <v/>
      </c>
      <c r="E176" s="36">
        <f>IF(AND($B$6="Mo bis Fr",WEEKDAY($A176,2)&gt;5),"",IF(IF($B$5="alle",COUNTA(Stammdaten!$A$5:$A$9),COUNTIF(Stammdaten!$C$5:$C$9,$B$5))=0,"",IF($B$5="alle",COUNTA(Stammdaten!$A$5:$A$9),COUNTIF(Stammdaten!$C$5:$C$9,$B$5))-C176-IF($B$6="alle Tage, auch Feiertage",0,D176)))</f>
        <v/>
      </c>
      <c r="F176" s="37">
        <f>IF(E176="","",IF(E176&lt;$B$4,"ja",""))</f>
        <v/>
      </c>
      <c r="G176" s="38">
        <f t="array" ref="G176">IFERROR(_xlfn.TEXTJOIN(", ",TRUE,IF((Jahresplan!FN$6:FN$10&lt;&gt;"")*(($B$5="alle")+(Stammdaten!$C$5:$C$9=$B$5)),Stammdaten!$A$5:$A$9&amp;" "&amp;Jahresplan!FN$6:FN$10,"")),IF(E176&gt;0,"Namen erst ab Excel 2019, Zahl links stimmt",""))</f>
        <v/>
      </c>
    </row>
    <row r="177">
      <c r="A177" s="32" t="n">
        <v>46556</v>
      </c>
      <c r="B177" s="33" t="inlineStr">
        <is>
          <t>Fr</t>
        </is>
      </c>
      <c r="C177" s="34">
        <f>IF($B$5="alle",COUNTIF(Jahresplan!FO$6:FO$10,"U")+COUNTIF(Jahresplan!FO$6:FO$10,"K")+COUNTIF(Jahresplan!FO$6:FO$10,"KK")+COUNTIF(Jahresplan!FO$6:FO$10,"F")+COUNTIF(Jahresplan!FO$6:FO$10,"S")+COUNTIF(Jahresplan!FO$6:FO$10,"UB")+COUNTIF(Jahresplan!FO$6:FO$10,"H")*0.5,SUMPRODUCT((Stammdaten!$C$5:$C$9=$B$5)*((Jahresplan!FO$6:FO$10="U")+(Jahresplan!FO$6:FO$10="K")+(Jahresplan!FO$6:FO$10="KK")+(Jahresplan!FO$6:FO$10="F")+(Jahresplan!FO$6:FO$10="S")+(Jahresplan!FO$6:FO$10="UB")))+SUMPRODUCT((Stammdaten!$C$5:$C$9=$B$5)*(Jahresplan!FO$6:FO$10="H"))*0.5)</f>
        <v/>
      </c>
      <c r="D177" s="35">
        <f>IFERROR(SUMPRODUCT((COUNTIFS(Stammdaten!$D$5:$D$9,Feiertage!$C$1:$R$1,Jahresplan!FO$6:FO$10,"")*($B$5="alle")+COUNTIFS(Stammdaten!$C$5:$C$9,$B$5,Stammdaten!$D$5:$D$9,Feiertage!$C$1:$R$1,Jahresplan!FO$6:FO$10,"")*($B$5&lt;&gt;"alle"))*INDEX(Feiertage!$C$2:$R$20,MATCH($A177,Feiertage!$A$2:$A$20,0),0)),0)</f>
        <v/>
      </c>
      <c r="E177" s="36">
        <f>IF(AND($B$6="Mo bis Fr",WEEKDAY($A177,2)&gt;5),"",IF(IF($B$5="alle",COUNTA(Stammdaten!$A$5:$A$9),COUNTIF(Stammdaten!$C$5:$C$9,$B$5))=0,"",IF($B$5="alle",COUNTA(Stammdaten!$A$5:$A$9),COUNTIF(Stammdaten!$C$5:$C$9,$B$5))-C177-IF($B$6="alle Tage, auch Feiertage",0,D177)))</f>
        <v/>
      </c>
      <c r="F177" s="37">
        <f>IF(E177="","",IF(E177&lt;$B$4,"ja",""))</f>
        <v/>
      </c>
      <c r="G177" s="38">
        <f t="array" ref="G177">IFERROR(_xlfn.TEXTJOIN(", ",TRUE,IF((Jahresplan!FO$6:FO$10&lt;&gt;"")*(($B$5="alle")+(Stammdaten!$C$5:$C$9=$B$5)),Stammdaten!$A$5:$A$9&amp;" "&amp;Jahresplan!FO$6:FO$10,"")),IF(E177&gt;0,"Namen erst ab Excel 2019, Zahl links stimmt",""))</f>
        <v/>
      </c>
    </row>
    <row r="178">
      <c r="A178" s="32" t="n">
        <v>46557</v>
      </c>
      <c r="B178" s="39" t="inlineStr">
        <is>
          <t>Sa</t>
        </is>
      </c>
      <c r="C178" s="34">
        <f>IF($B$5="alle",COUNTIF(Jahresplan!FP$6:FP$10,"U")+COUNTIF(Jahresplan!FP$6:FP$10,"K")+COUNTIF(Jahresplan!FP$6:FP$10,"KK")+COUNTIF(Jahresplan!FP$6:FP$10,"F")+COUNTIF(Jahresplan!FP$6:FP$10,"S")+COUNTIF(Jahresplan!FP$6:FP$10,"UB")+COUNTIF(Jahresplan!FP$6:FP$10,"H")*0.5,SUMPRODUCT((Stammdaten!$C$5:$C$9=$B$5)*((Jahresplan!FP$6:FP$10="U")+(Jahresplan!FP$6:FP$10="K")+(Jahresplan!FP$6:FP$10="KK")+(Jahresplan!FP$6:FP$10="F")+(Jahresplan!FP$6:FP$10="S")+(Jahresplan!FP$6:FP$10="UB")))+SUMPRODUCT((Stammdaten!$C$5:$C$9=$B$5)*(Jahresplan!FP$6:FP$10="H"))*0.5)</f>
        <v/>
      </c>
      <c r="D178" s="35">
        <f>IFERROR(SUMPRODUCT((COUNTIFS(Stammdaten!$D$5:$D$9,Feiertage!$C$1:$R$1,Jahresplan!FP$6:FP$10,"")*($B$5="alle")+COUNTIFS(Stammdaten!$C$5:$C$9,$B$5,Stammdaten!$D$5:$D$9,Feiertage!$C$1:$R$1,Jahresplan!FP$6:FP$10,"")*($B$5&lt;&gt;"alle"))*INDEX(Feiertage!$C$2:$R$20,MATCH($A178,Feiertage!$A$2:$A$20,0),0)),0)</f>
        <v/>
      </c>
      <c r="E178" s="36">
        <f>IF(AND($B$6="Mo bis Fr",WEEKDAY($A178,2)&gt;5),"",IF(IF($B$5="alle",COUNTA(Stammdaten!$A$5:$A$9),COUNTIF(Stammdaten!$C$5:$C$9,$B$5))=0,"",IF($B$5="alle",COUNTA(Stammdaten!$A$5:$A$9),COUNTIF(Stammdaten!$C$5:$C$9,$B$5))-C178-IF($B$6="alle Tage, auch Feiertage",0,D178)))</f>
        <v/>
      </c>
      <c r="F178" s="37">
        <f>IF(E178="","",IF(E178&lt;$B$4,"ja",""))</f>
        <v/>
      </c>
      <c r="G178" s="38">
        <f t="array" ref="G178">IFERROR(_xlfn.TEXTJOIN(", ",TRUE,IF((Jahresplan!FP$6:FP$10&lt;&gt;"")*(($B$5="alle")+(Stammdaten!$C$5:$C$9=$B$5)),Stammdaten!$A$5:$A$9&amp;" "&amp;Jahresplan!FP$6:FP$10,"")),IF(E178&gt;0,"Namen erst ab Excel 2019, Zahl links stimmt",""))</f>
        <v/>
      </c>
    </row>
    <row r="179">
      <c r="A179" s="32" t="n">
        <v>46558</v>
      </c>
      <c r="B179" s="39" t="inlineStr">
        <is>
          <t>So</t>
        </is>
      </c>
      <c r="C179" s="34">
        <f>IF($B$5="alle",COUNTIF(Jahresplan!FQ$6:FQ$10,"U")+COUNTIF(Jahresplan!FQ$6:FQ$10,"K")+COUNTIF(Jahresplan!FQ$6:FQ$10,"KK")+COUNTIF(Jahresplan!FQ$6:FQ$10,"F")+COUNTIF(Jahresplan!FQ$6:FQ$10,"S")+COUNTIF(Jahresplan!FQ$6:FQ$10,"UB")+COUNTIF(Jahresplan!FQ$6:FQ$10,"H")*0.5,SUMPRODUCT((Stammdaten!$C$5:$C$9=$B$5)*((Jahresplan!FQ$6:FQ$10="U")+(Jahresplan!FQ$6:FQ$10="K")+(Jahresplan!FQ$6:FQ$10="KK")+(Jahresplan!FQ$6:FQ$10="F")+(Jahresplan!FQ$6:FQ$10="S")+(Jahresplan!FQ$6:FQ$10="UB")))+SUMPRODUCT((Stammdaten!$C$5:$C$9=$B$5)*(Jahresplan!FQ$6:FQ$10="H"))*0.5)</f>
        <v/>
      </c>
      <c r="D179" s="35">
        <f>IFERROR(SUMPRODUCT((COUNTIFS(Stammdaten!$D$5:$D$9,Feiertage!$C$1:$R$1,Jahresplan!FQ$6:FQ$10,"")*($B$5="alle")+COUNTIFS(Stammdaten!$C$5:$C$9,$B$5,Stammdaten!$D$5:$D$9,Feiertage!$C$1:$R$1,Jahresplan!FQ$6:FQ$10,"")*($B$5&lt;&gt;"alle"))*INDEX(Feiertage!$C$2:$R$20,MATCH($A179,Feiertage!$A$2:$A$20,0),0)),0)</f>
        <v/>
      </c>
      <c r="E179" s="36">
        <f>IF(AND($B$6="Mo bis Fr",WEEKDAY($A179,2)&gt;5),"",IF(IF($B$5="alle",COUNTA(Stammdaten!$A$5:$A$9),COUNTIF(Stammdaten!$C$5:$C$9,$B$5))=0,"",IF($B$5="alle",COUNTA(Stammdaten!$A$5:$A$9),COUNTIF(Stammdaten!$C$5:$C$9,$B$5))-C179-IF($B$6="alle Tage, auch Feiertage",0,D179)))</f>
        <v/>
      </c>
      <c r="F179" s="37">
        <f>IF(E179="","",IF(E179&lt;$B$4,"ja",""))</f>
        <v/>
      </c>
      <c r="G179" s="38">
        <f t="array" ref="G179">IFERROR(_xlfn.TEXTJOIN(", ",TRUE,IF((Jahresplan!FQ$6:FQ$10&lt;&gt;"")*(($B$5="alle")+(Stammdaten!$C$5:$C$9=$B$5)),Stammdaten!$A$5:$A$9&amp;" "&amp;Jahresplan!FQ$6:FQ$10,"")),IF(E179&gt;0,"Namen erst ab Excel 2019, Zahl links stimmt",""))</f>
        <v/>
      </c>
    </row>
    <row r="180">
      <c r="A180" s="32" t="n">
        <v>46559</v>
      </c>
      <c r="B180" s="33" t="inlineStr">
        <is>
          <t>Mo</t>
        </is>
      </c>
      <c r="C180" s="34">
        <f>IF($B$5="alle",COUNTIF(Jahresplan!FR$6:FR$10,"U")+COUNTIF(Jahresplan!FR$6:FR$10,"K")+COUNTIF(Jahresplan!FR$6:FR$10,"KK")+COUNTIF(Jahresplan!FR$6:FR$10,"F")+COUNTIF(Jahresplan!FR$6:FR$10,"S")+COUNTIF(Jahresplan!FR$6:FR$10,"UB")+COUNTIF(Jahresplan!FR$6:FR$10,"H")*0.5,SUMPRODUCT((Stammdaten!$C$5:$C$9=$B$5)*((Jahresplan!FR$6:FR$10="U")+(Jahresplan!FR$6:FR$10="K")+(Jahresplan!FR$6:FR$10="KK")+(Jahresplan!FR$6:FR$10="F")+(Jahresplan!FR$6:FR$10="S")+(Jahresplan!FR$6:FR$10="UB")))+SUMPRODUCT((Stammdaten!$C$5:$C$9=$B$5)*(Jahresplan!FR$6:FR$10="H"))*0.5)</f>
        <v/>
      </c>
      <c r="D180" s="35">
        <f>IFERROR(SUMPRODUCT((COUNTIFS(Stammdaten!$D$5:$D$9,Feiertage!$C$1:$R$1,Jahresplan!FR$6:FR$10,"")*($B$5="alle")+COUNTIFS(Stammdaten!$C$5:$C$9,$B$5,Stammdaten!$D$5:$D$9,Feiertage!$C$1:$R$1,Jahresplan!FR$6:FR$10,"")*($B$5&lt;&gt;"alle"))*INDEX(Feiertage!$C$2:$R$20,MATCH($A180,Feiertage!$A$2:$A$20,0),0)),0)</f>
        <v/>
      </c>
      <c r="E180" s="36">
        <f>IF(AND($B$6="Mo bis Fr",WEEKDAY($A180,2)&gt;5),"",IF(IF($B$5="alle",COUNTA(Stammdaten!$A$5:$A$9),COUNTIF(Stammdaten!$C$5:$C$9,$B$5))=0,"",IF($B$5="alle",COUNTA(Stammdaten!$A$5:$A$9),COUNTIF(Stammdaten!$C$5:$C$9,$B$5))-C180-IF($B$6="alle Tage, auch Feiertage",0,D180)))</f>
        <v/>
      </c>
      <c r="F180" s="37">
        <f>IF(E180="","",IF(E180&lt;$B$4,"ja",""))</f>
        <v/>
      </c>
      <c r="G180" s="38">
        <f t="array" ref="G180">IFERROR(_xlfn.TEXTJOIN(", ",TRUE,IF((Jahresplan!FR$6:FR$10&lt;&gt;"")*(($B$5="alle")+(Stammdaten!$C$5:$C$9=$B$5)),Stammdaten!$A$5:$A$9&amp;" "&amp;Jahresplan!FR$6:FR$10,"")),IF(E180&gt;0,"Namen erst ab Excel 2019, Zahl links stimmt",""))</f>
        <v/>
      </c>
    </row>
    <row r="181">
      <c r="A181" s="32" t="n">
        <v>46560</v>
      </c>
      <c r="B181" s="33" t="inlineStr">
        <is>
          <t>Di</t>
        </is>
      </c>
      <c r="C181" s="34">
        <f>IF($B$5="alle",COUNTIF(Jahresplan!FS$6:FS$10,"U")+COUNTIF(Jahresplan!FS$6:FS$10,"K")+COUNTIF(Jahresplan!FS$6:FS$10,"KK")+COUNTIF(Jahresplan!FS$6:FS$10,"F")+COUNTIF(Jahresplan!FS$6:FS$10,"S")+COUNTIF(Jahresplan!FS$6:FS$10,"UB")+COUNTIF(Jahresplan!FS$6:FS$10,"H")*0.5,SUMPRODUCT((Stammdaten!$C$5:$C$9=$B$5)*((Jahresplan!FS$6:FS$10="U")+(Jahresplan!FS$6:FS$10="K")+(Jahresplan!FS$6:FS$10="KK")+(Jahresplan!FS$6:FS$10="F")+(Jahresplan!FS$6:FS$10="S")+(Jahresplan!FS$6:FS$10="UB")))+SUMPRODUCT((Stammdaten!$C$5:$C$9=$B$5)*(Jahresplan!FS$6:FS$10="H"))*0.5)</f>
        <v/>
      </c>
      <c r="D181" s="35">
        <f>IFERROR(SUMPRODUCT((COUNTIFS(Stammdaten!$D$5:$D$9,Feiertage!$C$1:$R$1,Jahresplan!FS$6:FS$10,"")*($B$5="alle")+COUNTIFS(Stammdaten!$C$5:$C$9,$B$5,Stammdaten!$D$5:$D$9,Feiertage!$C$1:$R$1,Jahresplan!FS$6:FS$10,"")*($B$5&lt;&gt;"alle"))*INDEX(Feiertage!$C$2:$R$20,MATCH($A181,Feiertage!$A$2:$A$20,0),0)),0)</f>
        <v/>
      </c>
      <c r="E181" s="36">
        <f>IF(AND($B$6="Mo bis Fr",WEEKDAY($A181,2)&gt;5),"",IF(IF($B$5="alle",COUNTA(Stammdaten!$A$5:$A$9),COUNTIF(Stammdaten!$C$5:$C$9,$B$5))=0,"",IF($B$5="alle",COUNTA(Stammdaten!$A$5:$A$9),COUNTIF(Stammdaten!$C$5:$C$9,$B$5))-C181-IF($B$6="alle Tage, auch Feiertage",0,D181)))</f>
        <v/>
      </c>
      <c r="F181" s="37">
        <f>IF(E181="","",IF(E181&lt;$B$4,"ja",""))</f>
        <v/>
      </c>
      <c r="G181" s="38">
        <f t="array" ref="G181">IFERROR(_xlfn.TEXTJOIN(", ",TRUE,IF((Jahresplan!FS$6:FS$10&lt;&gt;"")*(($B$5="alle")+(Stammdaten!$C$5:$C$9=$B$5)),Stammdaten!$A$5:$A$9&amp;" "&amp;Jahresplan!FS$6:FS$10,"")),IF(E181&gt;0,"Namen erst ab Excel 2019, Zahl links stimmt",""))</f>
        <v/>
      </c>
    </row>
    <row r="182">
      <c r="A182" s="32" t="n">
        <v>46561</v>
      </c>
      <c r="B182" s="33" t="inlineStr">
        <is>
          <t>Mi</t>
        </is>
      </c>
      <c r="C182" s="34">
        <f>IF($B$5="alle",COUNTIF(Jahresplan!FT$6:FT$10,"U")+COUNTIF(Jahresplan!FT$6:FT$10,"K")+COUNTIF(Jahresplan!FT$6:FT$10,"KK")+COUNTIF(Jahresplan!FT$6:FT$10,"F")+COUNTIF(Jahresplan!FT$6:FT$10,"S")+COUNTIF(Jahresplan!FT$6:FT$10,"UB")+COUNTIF(Jahresplan!FT$6:FT$10,"H")*0.5,SUMPRODUCT((Stammdaten!$C$5:$C$9=$B$5)*((Jahresplan!FT$6:FT$10="U")+(Jahresplan!FT$6:FT$10="K")+(Jahresplan!FT$6:FT$10="KK")+(Jahresplan!FT$6:FT$10="F")+(Jahresplan!FT$6:FT$10="S")+(Jahresplan!FT$6:FT$10="UB")))+SUMPRODUCT((Stammdaten!$C$5:$C$9=$B$5)*(Jahresplan!FT$6:FT$10="H"))*0.5)</f>
        <v/>
      </c>
      <c r="D182" s="35">
        <f>IFERROR(SUMPRODUCT((COUNTIFS(Stammdaten!$D$5:$D$9,Feiertage!$C$1:$R$1,Jahresplan!FT$6:FT$10,"")*($B$5="alle")+COUNTIFS(Stammdaten!$C$5:$C$9,$B$5,Stammdaten!$D$5:$D$9,Feiertage!$C$1:$R$1,Jahresplan!FT$6:FT$10,"")*($B$5&lt;&gt;"alle"))*INDEX(Feiertage!$C$2:$R$20,MATCH($A182,Feiertage!$A$2:$A$20,0),0)),0)</f>
        <v/>
      </c>
      <c r="E182" s="36">
        <f>IF(AND($B$6="Mo bis Fr",WEEKDAY($A182,2)&gt;5),"",IF(IF($B$5="alle",COUNTA(Stammdaten!$A$5:$A$9),COUNTIF(Stammdaten!$C$5:$C$9,$B$5))=0,"",IF($B$5="alle",COUNTA(Stammdaten!$A$5:$A$9),COUNTIF(Stammdaten!$C$5:$C$9,$B$5))-C182-IF($B$6="alle Tage, auch Feiertage",0,D182)))</f>
        <v/>
      </c>
      <c r="F182" s="37">
        <f>IF(E182="","",IF(E182&lt;$B$4,"ja",""))</f>
        <v/>
      </c>
      <c r="G182" s="38">
        <f t="array" ref="G182">IFERROR(_xlfn.TEXTJOIN(", ",TRUE,IF((Jahresplan!FT$6:FT$10&lt;&gt;"")*(($B$5="alle")+(Stammdaten!$C$5:$C$9=$B$5)),Stammdaten!$A$5:$A$9&amp;" "&amp;Jahresplan!FT$6:FT$10,"")),IF(E182&gt;0,"Namen erst ab Excel 2019, Zahl links stimmt",""))</f>
        <v/>
      </c>
    </row>
    <row r="183">
      <c r="A183" s="32" t="n">
        <v>46562</v>
      </c>
      <c r="B183" s="33" t="inlineStr">
        <is>
          <t>Do</t>
        </is>
      </c>
      <c r="C183" s="34">
        <f>IF($B$5="alle",COUNTIF(Jahresplan!FU$6:FU$10,"U")+COUNTIF(Jahresplan!FU$6:FU$10,"K")+COUNTIF(Jahresplan!FU$6:FU$10,"KK")+COUNTIF(Jahresplan!FU$6:FU$10,"F")+COUNTIF(Jahresplan!FU$6:FU$10,"S")+COUNTIF(Jahresplan!FU$6:FU$10,"UB")+COUNTIF(Jahresplan!FU$6:FU$10,"H")*0.5,SUMPRODUCT((Stammdaten!$C$5:$C$9=$B$5)*((Jahresplan!FU$6:FU$10="U")+(Jahresplan!FU$6:FU$10="K")+(Jahresplan!FU$6:FU$10="KK")+(Jahresplan!FU$6:FU$10="F")+(Jahresplan!FU$6:FU$10="S")+(Jahresplan!FU$6:FU$10="UB")))+SUMPRODUCT((Stammdaten!$C$5:$C$9=$B$5)*(Jahresplan!FU$6:FU$10="H"))*0.5)</f>
        <v/>
      </c>
      <c r="D183" s="35">
        <f>IFERROR(SUMPRODUCT((COUNTIFS(Stammdaten!$D$5:$D$9,Feiertage!$C$1:$R$1,Jahresplan!FU$6:FU$10,"")*($B$5="alle")+COUNTIFS(Stammdaten!$C$5:$C$9,$B$5,Stammdaten!$D$5:$D$9,Feiertage!$C$1:$R$1,Jahresplan!FU$6:FU$10,"")*($B$5&lt;&gt;"alle"))*INDEX(Feiertage!$C$2:$R$20,MATCH($A183,Feiertage!$A$2:$A$20,0),0)),0)</f>
        <v/>
      </c>
      <c r="E183" s="36">
        <f>IF(AND($B$6="Mo bis Fr",WEEKDAY($A183,2)&gt;5),"",IF(IF($B$5="alle",COUNTA(Stammdaten!$A$5:$A$9),COUNTIF(Stammdaten!$C$5:$C$9,$B$5))=0,"",IF($B$5="alle",COUNTA(Stammdaten!$A$5:$A$9),COUNTIF(Stammdaten!$C$5:$C$9,$B$5))-C183-IF($B$6="alle Tage, auch Feiertage",0,D183)))</f>
        <v/>
      </c>
      <c r="F183" s="37">
        <f>IF(E183="","",IF(E183&lt;$B$4,"ja",""))</f>
        <v/>
      </c>
      <c r="G183" s="38">
        <f t="array" ref="G183">IFERROR(_xlfn.TEXTJOIN(", ",TRUE,IF((Jahresplan!FU$6:FU$10&lt;&gt;"")*(($B$5="alle")+(Stammdaten!$C$5:$C$9=$B$5)),Stammdaten!$A$5:$A$9&amp;" "&amp;Jahresplan!FU$6:FU$10,"")),IF(E183&gt;0,"Namen erst ab Excel 2019, Zahl links stimmt",""))</f>
        <v/>
      </c>
    </row>
    <row r="184">
      <c r="A184" s="32" t="n">
        <v>46563</v>
      </c>
      <c r="B184" s="33" t="inlineStr">
        <is>
          <t>Fr</t>
        </is>
      </c>
      <c r="C184" s="34">
        <f>IF($B$5="alle",COUNTIF(Jahresplan!FV$6:FV$10,"U")+COUNTIF(Jahresplan!FV$6:FV$10,"K")+COUNTIF(Jahresplan!FV$6:FV$10,"KK")+COUNTIF(Jahresplan!FV$6:FV$10,"F")+COUNTIF(Jahresplan!FV$6:FV$10,"S")+COUNTIF(Jahresplan!FV$6:FV$10,"UB")+COUNTIF(Jahresplan!FV$6:FV$10,"H")*0.5,SUMPRODUCT((Stammdaten!$C$5:$C$9=$B$5)*((Jahresplan!FV$6:FV$10="U")+(Jahresplan!FV$6:FV$10="K")+(Jahresplan!FV$6:FV$10="KK")+(Jahresplan!FV$6:FV$10="F")+(Jahresplan!FV$6:FV$10="S")+(Jahresplan!FV$6:FV$10="UB")))+SUMPRODUCT((Stammdaten!$C$5:$C$9=$B$5)*(Jahresplan!FV$6:FV$10="H"))*0.5)</f>
        <v/>
      </c>
      <c r="D184" s="35">
        <f>IFERROR(SUMPRODUCT((COUNTIFS(Stammdaten!$D$5:$D$9,Feiertage!$C$1:$R$1,Jahresplan!FV$6:FV$10,"")*($B$5="alle")+COUNTIFS(Stammdaten!$C$5:$C$9,$B$5,Stammdaten!$D$5:$D$9,Feiertage!$C$1:$R$1,Jahresplan!FV$6:FV$10,"")*($B$5&lt;&gt;"alle"))*INDEX(Feiertage!$C$2:$R$20,MATCH($A184,Feiertage!$A$2:$A$20,0),0)),0)</f>
        <v/>
      </c>
      <c r="E184" s="36">
        <f>IF(AND($B$6="Mo bis Fr",WEEKDAY($A184,2)&gt;5),"",IF(IF($B$5="alle",COUNTA(Stammdaten!$A$5:$A$9),COUNTIF(Stammdaten!$C$5:$C$9,$B$5))=0,"",IF($B$5="alle",COUNTA(Stammdaten!$A$5:$A$9),COUNTIF(Stammdaten!$C$5:$C$9,$B$5))-C184-IF($B$6="alle Tage, auch Feiertage",0,D184)))</f>
        <v/>
      </c>
      <c r="F184" s="37">
        <f>IF(E184="","",IF(E184&lt;$B$4,"ja",""))</f>
        <v/>
      </c>
      <c r="G184" s="38">
        <f t="array" ref="G184">IFERROR(_xlfn.TEXTJOIN(", ",TRUE,IF((Jahresplan!FV$6:FV$10&lt;&gt;"")*(($B$5="alle")+(Stammdaten!$C$5:$C$9=$B$5)),Stammdaten!$A$5:$A$9&amp;" "&amp;Jahresplan!FV$6:FV$10,"")),IF(E184&gt;0,"Namen erst ab Excel 2019, Zahl links stimmt",""))</f>
        <v/>
      </c>
    </row>
    <row r="185">
      <c r="A185" s="32" t="n">
        <v>46564</v>
      </c>
      <c r="B185" s="39" t="inlineStr">
        <is>
          <t>Sa</t>
        </is>
      </c>
      <c r="C185" s="34">
        <f>IF($B$5="alle",COUNTIF(Jahresplan!FW$6:FW$10,"U")+COUNTIF(Jahresplan!FW$6:FW$10,"K")+COUNTIF(Jahresplan!FW$6:FW$10,"KK")+COUNTIF(Jahresplan!FW$6:FW$10,"F")+COUNTIF(Jahresplan!FW$6:FW$10,"S")+COUNTIF(Jahresplan!FW$6:FW$10,"UB")+COUNTIF(Jahresplan!FW$6:FW$10,"H")*0.5,SUMPRODUCT((Stammdaten!$C$5:$C$9=$B$5)*((Jahresplan!FW$6:FW$10="U")+(Jahresplan!FW$6:FW$10="K")+(Jahresplan!FW$6:FW$10="KK")+(Jahresplan!FW$6:FW$10="F")+(Jahresplan!FW$6:FW$10="S")+(Jahresplan!FW$6:FW$10="UB")))+SUMPRODUCT((Stammdaten!$C$5:$C$9=$B$5)*(Jahresplan!FW$6:FW$10="H"))*0.5)</f>
        <v/>
      </c>
      <c r="D185" s="35">
        <f>IFERROR(SUMPRODUCT((COUNTIFS(Stammdaten!$D$5:$D$9,Feiertage!$C$1:$R$1,Jahresplan!FW$6:FW$10,"")*($B$5="alle")+COUNTIFS(Stammdaten!$C$5:$C$9,$B$5,Stammdaten!$D$5:$D$9,Feiertage!$C$1:$R$1,Jahresplan!FW$6:FW$10,"")*($B$5&lt;&gt;"alle"))*INDEX(Feiertage!$C$2:$R$20,MATCH($A185,Feiertage!$A$2:$A$20,0),0)),0)</f>
        <v/>
      </c>
      <c r="E185" s="36">
        <f>IF(AND($B$6="Mo bis Fr",WEEKDAY($A185,2)&gt;5),"",IF(IF($B$5="alle",COUNTA(Stammdaten!$A$5:$A$9),COUNTIF(Stammdaten!$C$5:$C$9,$B$5))=0,"",IF($B$5="alle",COUNTA(Stammdaten!$A$5:$A$9),COUNTIF(Stammdaten!$C$5:$C$9,$B$5))-C185-IF($B$6="alle Tage, auch Feiertage",0,D185)))</f>
        <v/>
      </c>
      <c r="F185" s="37">
        <f>IF(E185="","",IF(E185&lt;$B$4,"ja",""))</f>
        <v/>
      </c>
      <c r="G185" s="38">
        <f t="array" ref="G185">IFERROR(_xlfn.TEXTJOIN(", ",TRUE,IF((Jahresplan!FW$6:FW$10&lt;&gt;"")*(($B$5="alle")+(Stammdaten!$C$5:$C$9=$B$5)),Stammdaten!$A$5:$A$9&amp;" "&amp;Jahresplan!FW$6:FW$10,"")),IF(E185&gt;0,"Namen erst ab Excel 2019, Zahl links stimmt",""))</f>
        <v/>
      </c>
    </row>
    <row r="186">
      <c r="A186" s="32" t="n">
        <v>46565</v>
      </c>
      <c r="B186" s="39" t="inlineStr">
        <is>
          <t>So</t>
        </is>
      </c>
      <c r="C186" s="34">
        <f>IF($B$5="alle",COUNTIF(Jahresplan!FX$6:FX$10,"U")+COUNTIF(Jahresplan!FX$6:FX$10,"K")+COUNTIF(Jahresplan!FX$6:FX$10,"KK")+COUNTIF(Jahresplan!FX$6:FX$10,"F")+COUNTIF(Jahresplan!FX$6:FX$10,"S")+COUNTIF(Jahresplan!FX$6:FX$10,"UB")+COUNTIF(Jahresplan!FX$6:FX$10,"H")*0.5,SUMPRODUCT((Stammdaten!$C$5:$C$9=$B$5)*((Jahresplan!FX$6:FX$10="U")+(Jahresplan!FX$6:FX$10="K")+(Jahresplan!FX$6:FX$10="KK")+(Jahresplan!FX$6:FX$10="F")+(Jahresplan!FX$6:FX$10="S")+(Jahresplan!FX$6:FX$10="UB")))+SUMPRODUCT((Stammdaten!$C$5:$C$9=$B$5)*(Jahresplan!FX$6:FX$10="H"))*0.5)</f>
        <v/>
      </c>
      <c r="D186" s="35">
        <f>IFERROR(SUMPRODUCT((COUNTIFS(Stammdaten!$D$5:$D$9,Feiertage!$C$1:$R$1,Jahresplan!FX$6:FX$10,"")*($B$5="alle")+COUNTIFS(Stammdaten!$C$5:$C$9,$B$5,Stammdaten!$D$5:$D$9,Feiertage!$C$1:$R$1,Jahresplan!FX$6:FX$10,"")*($B$5&lt;&gt;"alle"))*INDEX(Feiertage!$C$2:$R$20,MATCH($A186,Feiertage!$A$2:$A$20,0),0)),0)</f>
        <v/>
      </c>
      <c r="E186" s="36">
        <f>IF(AND($B$6="Mo bis Fr",WEEKDAY($A186,2)&gt;5),"",IF(IF($B$5="alle",COUNTA(Stammdaten!$A$5:$A$9),COUNTIF(Stammdaten!$C$5:$C$9,$B$5))=0,"",IF($B$5="alle",COUNTA(Stammdaten!$A$5:$A$9),COUNTIF(Stammdaten!$C$5:$C$9,$B$5))-C186-IF($B$6="alle Tage, auch Feiertage",0,D186)))</f>
        <v/>
      </c>
      <c r="F186" s="37">
        <f>IF(E186="","",IF(E186&lt;$B$4,"ja",""))</f>
        <v/>
      </c>
      <c r="G186" s="38">
        <f t="array" ref="G186">IFERROR(_xlfn.TEXTJOIN(", ",TRUE,IF((Jahresplan!FX$6:FX$10&lt;&gt;"")*(($B$5="alle")+(Stammdaten!$C$5:$C$9=$B$5)),Stammdaten!$A$5:$A$9&amp;" "&amp;Jahresplan!FX$6:FX$10,"")),IF(E186&gt;0,"Namen erst ab Excel 2019, Zahl links stimmt",""))</f>
        <v/>
      </c>
    </row>
    <row r="187">
      <c r="A187" s="32" t="n">
        <v>46566</v>
      </c>
      <c r="B187" s="33" t="inlineStr">
        <is>
          <t>Mo</t>
        </is>
      </c>
      <c r="C187" s="34">
        <f>IF($B$5="alle",COUNTIF(Jahresplan!FY$6:FY$10,"U")+COUNTIF(Jahresplan!FY$6:FY$10,"K")+COUNTIF(Jahresplan!FY$6:FY$10,"KK")+COUNTIF(Jahresplan!FY$6:FY$10,"F")+COUNTIF(Jahresplan!FY$6:FY$10,"S")+COUNTIF(Jahresplan!FY$6:FY$10,"UB")+COUNTIF(Jahresplan!FY$6:FY$10,"H")*0.5,SUMPRODUCT((Stammdaten!$C$5:$C$9=$B$5)*((Jahresplan!FY$6:FY$10="U")+(Jahresplan!FY$6:FY$10="K")+(Jahresplan!FY$6:FY$10="KK")+(Jahresplan!FY$6:FY$10="F")+(Jahresplan!FY$6:FY$10="S")+(Jahresplan!FY$6:FY$10="UB")))+SUMPRODUCT((Stammdaten!$C$5:$C$9=$B$5)*(Jahresplan!FY$6:FY$10="H"))*0.5)</f>
        <v/>
      </c>
      <c r="D187" s="35">
        <f>IFERROR(SUMPRODUCT((COUNTIFS(Stammdaten!$D$5:$D$9,Feiertage!$C$1:$R$1,Jahresplan!FY$6:FY$10,"")*($B$5="alle")+COUNTIFS(Stammdaten!$C$5:$C$9,$B$5,Stammdaten!$D$5:$D$9,Feiertage!$C$1:$R$1,Jahresplan!FY$6:FY$10,"")*($B$5&lt;&gt;"alle"))*INDEX(Feiertage!$C$2:$R$20,MATCH($A187,Feiertage!$A$2:$A$20,0),0)),0)</f>
        <v/>
      </c>
      <c r="E187" s="36">
        <f>IF(AND($B$6="Mo bis Fr",WEEKDAY($A187,2)&gt;5),"",IF(IF($B$5="alle",COUNTA(Stammdaten!$A$5:$A$9),COUNTIF(Stammdaten!$C$5:$C$9,$B$5))=0,"",IF($B$5="alle",COUNTA(Stammdaten!$A$5:$A$9),COUNTIF(Stammdaten!$C$5:$C$9,$B$5))-C187-IF($B$6="alle Tage, auch Feiertage",0,D187)))</f>
        <v/>
      </c>
      <c r="F187" s="37">
        <f>IF(E187="","",IF(E187&lt;$B$4,"ja",""))</f>
        <v/>
      </c>
      <c r="G187" s="38">
        <f t="array" ref="G187">IFERROR(_xlfn.TEXTJOIN(", ",TRUE,IF((Jahresplan!FY$6:FY$10&lt;&gt;"")*(($B$5="alle")+(Stammdaten!$C$5:$C$9=$B$5)),Stammdaten!$A$5:$A$9&amp;" "&amp;Jahresplan!FY$6:FY$10,"")),IF(E187&gt;0,"Namen erst ab Excel 2019, Zahl links stimmt",""))</f>
        <v/>
      </c>
    </row>
    <row r="188">
      <c r="A188" s="32" t="n">
        <v>46567</v>
      </c>
      <c r="B188" s="33" t="inlineStr">
        <is>
          <t>Di</t>
        </is>
      </c>
      <c r="C188" s="34">
        <f>IF($B$5="alle",COUNTIF(Jahresplan!FZ$6:FZ$10,"U")+COUNTIF(Jahresplan!FZ$6:FZ$10,"K")+COUNTIF(Jahresplan!FZ$6:FZ$10,"KK")+COUNTIF(Jahresplan!FZ$6:FZ$10,"F")+COUNTIF(Jahresplan!FZ$6:FZ$10,"S")+COUNTIF(Jahresplan!FZ$6:FZ$10,"UB")+COUNTIF(Jahresplan!FZ$6:FZ$10,"H")*0.5,SUMPRODUCT((Stammdaten!$C$5:$C$9=$B$5)*((Jahresplan!FZ$6:FZ$10="U")+(Jahresplan!FZ$6:FZ$10="K")+(Jahresplan!FZ$6:FZ$10="KK")+(Jahresplan!FZ$6:FZ$10="F")+(Jahresplan!FZ$6:FZ$10="S")+(Jahresplan!FZ$6:FZ$10="UB")))+SUMPRODUCT((Stammdaten!$C$5:$C$9=$B$5)*(Jahresplan!FZ$6:FZ$10="H"))*0.5)</f>
        <v/>
      </c>
      <c r="D188" s="35">
        <f>IFERROR(SUMPRODUCT((COUNTIFS(Stammdaten!$D$5:$D$9,Feiertage!$C$1:$R$1,Jahresplan!FZ$6:FZ$10,"")*($B$5="alle")+COUNTIFS(Stammdaten!$C$5:$C$9,$B$5,Stammdaten!$D$5:$D$9,Feiertage!$C$1:$R$1,Jahresplan!FZ$6:FZ$10,"")*($B$5&lt;&gt;"alle"))*INDEX(Feiertage!$C$2:$R$20,MATCH($A188,Feiertage!$A$2:$A$20,0),0)),0)</f>
        <v/>
      </c>
      <c r="E188" s="36">
        <f>IF(AND($B$6="Mo bis Fr",WEEKDAY($A188,2)&gt;5),"",IF(IF($B$5="alle",COUNTA(Stammdaten!$A$5:$A$9),COUNTIF(Stammdaten!$C$5:$C$9,$B$5))=0,"",IF($B$5="alle",COUNTA(Stammdaten!$A$5:$A$9),COUNTIF(Stammdaten!$C$5:$C$9,$B$5))-C188-IF($B$6="alle Tage, auch Feiertage",0,D188)))</f>
        <v/>
      </c>
      <c r="F188" s="37">
        <f>IF(E188="","",IF(E188&lt;$B$4,"ja",""))</f>
        <v/>
      </c>
      <c r="G188" s="38">
        <f t="array" ref="G188">IFERROR(_xlfn.TEXTJOIN(", ",TRUE,IF((Jahresplan!FZ$6:FZ$10&lt;&gt;"")*(($B$5="alle")+(Stammdaten!$C$5:$C$9=$B$5)),Stammdaten!$A$5:$A$9&amp;" "&amp;Jahresplan!FZ$6:FZ$10,"")),IF(E188&gt;0,"Namen erst ab Excel 2019, Zahl links stimmt",""))</f>
        <v/>
      </c>
    </row>
    <row r="189">
      <c r="A189" s="32" t="n">
        <v>46568</v>
      </c>
      <c r="B189" s="33" t="inlineStr">
        <is>
          <t>Mi</t>
        </is>
      </c>
      <c r="C189" s="34">
        <f>IF($B$5="alle",COUNTIF(Jahresplan!GA$6:GA$10,"U")+COUNTIF(Jahresplan!GA$6:GA$10,"K")+COUNTIF(Jahresplan!GA$6:GA$10,"KK")+COUNTIF(Jahresplan!GA$6:GA$10,"F")+COUNTIF(Jahresplan!GA$6:GA$10,"S")+COUNTIF(Jahresplan!GA$6:GA$10,"UB")+COUNTIF(Jahresplan!GA$6:GA$10,"H")*0.5,SUMPRODUCT((Stammdaten!$C$5:$C$9=$B$5)*((Jahresplan!GA$6:GA$10="U")+(Jahresplan!GA$6:GA$10="K")+(Jahresplan!GA$6:GA$10="KK")+(Jahresplan!GA$6:GA$10="F")+(Jahresplan!GA$6:GA$10="S")+(Jahresplan!GA$6:GA$10="UB")))+SUMPRODUCT((Stammdaten!$C$5:$C$9=$B$5)*(Jahresplan!GA$6:GA$10="H"))*0.5)</f>
        <v/>
      </c>
      <c r="D189" s="35">
        <f>IFERROR(SUMPRODUCT((COUNTIFS(Stammdaten!$D$5:$D$9,Feiertage!$C$1:$R$1,Jahresplan!GA$6:GA$10,"")*($B$5="alle")+COUNTIFS(Stammdaten!$C$5:$C$9,$B$5,Stammdaten!$D$5:$D$9,Feiertage!$C$1:$R$1,Jahresplan!GA$6:GA$10,"")*($B$5&lt;&gt;"alle"))*INDEX(Feiertage!$C$2:$R$20,MATCH($A189,Feiertage!$A$2:$A$20,0),0)),0)</f>
        <v/>
      </c>
      <c r="E189" s="36">
        <f>IF(AND($B$6="Mo bis Fr",WEEKDAY($A189,2)&gt;5),"",IF(IF($B$5="alle",COUNTA(Stammdaten!$A$5:$A$9),COUNTIF(Stammdaten!$C$5:$C$9,$B$5))=0,"",IF($B$5="alle",COUNTA(Stammdaten!$A$5:$A$9),COUNTIF(Stammdaten!$C$5:$C$9,$B$5))-C189-IF($B$6="alle Tage, auch Feiertage",0,D189)))</f>
        <v/>
      </c>
      <c r="F189" s="37">
        <f>IF(E189="","",IF(E189&lt;$B$4,"ja",""))</f>
        <v/>
      </c>
      <c r="G189" s="38">
        <f t="array" ref="G189">IFERROR(_xlfn.TEXTJOIN(", ",TRUE,IF((Jahresplan!GA$6:GA$10&lt;&gt;"")*(($B$5="alle")+(Stammdaten!$C$5:$C$9=$B$5)),Stammdaten!$A$5:$A$9&amp;" "&amp;Jahresplan!GA$6:GA$10,"")),IF(E189&gt;0,"Namen erst ab Excel 2019, Zahl links stimmt",""))</f>
        <v/>
      </c>
    </row>
    <row r="190">
      <c r="A190" s="32" t="n">
        <v>46569</v>
      </c>
      <c r="B190" s="33" t="inlineStr">
        <is>
          <t>Do</t>
        </is>
      </c>
      <c r="C190" s="34">
        <f>IF($B$5="alle",COUNTIF(Jahresplan!GB$6:GB$10,"U")+COUNTIF(Jahresplan!GB$6:GB$10,"K")+COUNTIF(Jahresplan!GB$6:GB$10,"KK")+COUNTIF(Jahresplan!GB$6:GB$10,"F")+COUNTIF(Jahresplan!GB$6:GB$10,"S")+COUNTIF(Jahresplan!GB$6:GB$10,"UB")+COUNTIF(Jahresplan!GB$6:GB$10,"H")*0.5,SUMPRODUCT((Stammdaten!$C$5:$C$9=$B$5)*((Jahresplan!GB$6:GB$10="U")+(Jahresplan!GB$6:GB$10="K")+(Jahresplan!GB$6:GB$10="KK")+(Jahresplan!GB$6:GB$10="F")+(Jahresplan!GB$6:GB$10="S")+(Jahresplan!GB$6:GB$10="UB")))+SUMPRODUCT((Stammdaten!$C$5:$C$9=$B$5)*(Jahresplan!GB$6:GB$10="H"))*0.5)</f>
        <v/>
      </c>
      <c r="D190" s="35">
        <f>IFERROR(SUMPRODUCT((COUNTIFS(Stammdaten!$D$5:$D$9,Feiertage!$C$1:$R$1,Jahresplan!GB$6:GB$10,"")*($B$5="alle")+COUNTIFS(Stammdaten!$C$5:$C$9,$B$5,Stammdaten!$D$5:$D$9,Feiertage!$C$1:$R$1,Jahresplan!GB$6:GB$10,"")*($B$5&lt;&gt;"alle"))*INDEX(Feiertage!$C$2:$R$20,MATCH($A190,Feiertage!$A$2:$A$20,0),0)),0)</f>
        <v/>
      </c>
      <c r="E190" s="36">
        <f>IF(AND($B$6="Mo bis Fr",WEEKDAY($A190,2)&gt;5),"",IF(IF($B$5="alle",COUNTA(Stammdaten!$A$5:$A$9),COUNTIF(Stammdaten!$C$5:$C$9,$B$5))=0,"",IF($B$5="alle",COUNTA(Stammdaten!$A$5:$A$9),COUNTIF(Stammdaten!$C$5:$C$9,$B$5))-C190-IF($B$6="alle Tage, auch Feiertage",0,D190)))</f>
        <v/>
      </c>
      <c r="F190" s="37">
        <f>IF(E190="","",IF(E190&lt;$B$4,"ja",""))</f>
        <v/>
      </c>
      <c r="G190" s="38">
        <f t="array" ref="G190">IFERROR(_xlfn.TEXTJOIN(", ",TRUE,IF((Jahresplan!GB$6:GB$10&lt;&gt;"")*(($B$5="alle")+(Stammdaten!$C$5:$C$9=$B$5)),Stammdaten!$A$5:$A$9&amp;" "&amp;Jahresplan!GB$6:GB$10,"")),IF(E190&gt;0,"Namen erst ab Excel 2019, Zahl links stimmt",""))</f>
        <v/>
      </c>
    </row>
    <row r="191">
      <c r="A191" s="32" t="n">
        <v>46570</v>
      </c>
      <c r="B191" s="33" t="inlineStr">
        <is>
          <t>Fr</t>
        </is>
      </c>
      <c r="C191" s="34">
        <f>IF($B$5="alle",COUNTIF(Jahresplan!GC$6:GC$10,"U")+COUNTIF(Jahresplan!GC$6:GC$10,"K")+COUNTIF(Jahresplan!GC$6:GC$10,"KK")+COUNTIF(Jahresplan!GC$6:GC$10,"F")+COUNTIF(Jahresplan!GC$6:GC$10,"S")+COUNTIF(Jahresplan!GC$6:GC$10,"UB")+COUNTIF(Jahresplan!GC$6:GC$10,"H")*0.5,SUMPRODUCT((Stammdaten!$C$5:$C$9=$B$5)*((Jahresplan!GC$6:GC$10="U")+(Jahresplan!GC$6:GC$10="K")+(Jahresplan!GC$6:GC$10="KK")+(Jahresplan!GC$6:GC$10="F")+(Jahresplan!GC$6:GC$10="S")+(Jahresplan!GC$6:GC$10="UB")))+SUMPRODUCT((Stammdaten!$C$5:$C$9=$B$5)*(Jahresplan!GC$6:GC$10="H"))*0.5)</f>
        <v/>
      </c>
      <c r="D191" s="35">
        <f>IFERROR(SUMPRODUCT((COUNTIFS(Stammdaten!$D$5:$D$9,Feiertage!$C$1:$R$1,Jahresplan!GC$6:GC$10,"")*($B$5="alle")+COUNTIFS(Stammdaten!$C$5:$C$9,$B$5,Stammdaten!$D$5:$D$9,Feiertage!$C$1:$R$1,Jahresplan!GC$6:GC$10,"")*($B$5&lt;&gt;"alle"))*INDEX(Feiertage!$C$2:$R$20,MATCH($A191,Feiertage!$A$2:$A$20,0),0)),0)</f>
        <v/>
      </c>
      <c r="E191" s="36">
        <f>IF(AND($B$6="Mo bis Fr",WEEKDAY($A191,2)&gt;5),"",IF(IF($B$5="alle",COUNTA(Stammdaten!$A$5:$A$9),COUNTIF(Stammdaten!$C$5:$C$9,$B$5))=0,"",IF($B$5="alle",COUNTA(Stammdaten!$A$5:$A$9),COUNTIF(Stammdaten!$C$5:$C$9,$B$5))-C191-IF($B$6="alle Tage, auch Feiertage",0,D191)))</f>
        <v/>
      </c>
      <c r="F191" s="37">
        <f>IF(E191="","",IF(E191&lt;$B$4,"ja",""))</f>
        <v/>
      </c>
      <c r="G191" s="38">
        <f t="array" ref="G191">IFERROR(_xlfn.TEXTJOIN(", ",TRUE,IF((Jahresplan!GC$6:GC$10&lt;&gt;"")*(($B$5="alle")+(Stammdaten!$C$5:$C$9=$B$5)),Stammdaten!$A$5:$A$9&amp;" "&amp;Jahresplan!GC$6:GC$10,"")),IF(E191&gt;0,"Namen erst ab Excel 2019, Zahl links stimmt",""))</f>
        <v/>
      </c>
    </row>
    <row r="192">
      <c r="A192" s="32" t="n">
        <v>46571</v>
      </c>
      <c r="B192" s="39" t="inlineStr">
        <is>
          <t>Sa</t>
        </is>
      </c>
      <c r="C192" s="34">
        <f>IF($B$5="alle",COUNTIF(Jahresplan!GD$6:GD$10,"U")+COUNTIF(Jahresplan!GD$6:GD$10,"K")+COUNTIF(Jahresplan!GD$6:GD$10,"KK")+COUNTIF(Jahresplan!GD$6:GD$10,"F")+COUNTIF(Jahresplan!GD$6:GD$10,"S")+COUNTIF(Jahresplan!GD$6:GD$10,"UB")+COUNTIF(Jahresplan!GD$6:GD$10,"H")*0.5,SUMPRODUCT((Stammdaten!$C$5:$C$9=$B$5)*((Jahresplan!GD$6:GD$10="U")+(Jahresplan!GD$6:GD$10="K")+(Jahresplan!GD$6:GD$10="KK")+(Jahresplan!GD$6:GD$10="F")+(Jahresplan!GD$6:GD$10="S")+(Jahresplan!GD$6:GD$10="UB")))+SUMPRODUCT((Stammdaten!$C$5:$C$9=$B$5)*(Jahresplan!GD$6:GD$10="H"))*0.5)</f>
        <v/>
      </c>
      <c r="D192" s="35">
        <f>IFERROR(SUMPRODUCT((COUNTIFS(Stammdaten!$D$5:$D$9,Feiertage!$C$1:$R$1,Jahresplan!GD$6:GD$10,"")*($B$5="alle")+COUNTIFS(Stammdaten!$C$5:$C$9,$B$5,Stammdaten!$D$5:$D$9,Feiertage!$C$1:$R$1,Jahresplan!GD$6:GD$10,"")*($B$5&lt;&gt;"alle"))*INDEX(Feiertage!$C$2:$R$20,MATCH($A192,Feiertage!$A$2:$A$20,0),0)),0)</f>
        <v/>
      </c>
      <c r="E192" s="36">
        <f>IF(AND($B$6="Mo bis Fr",WEEKDAY($A192,2)&gt;5),"",IF(IF($B$5="alle",COUNTA(Stammdaten!$A$5:$A$9),COUNTIF(Stammdaten!$C$5:$C$9,$B$5))=0,"",IF($B$5="alle",COUNTA(Stammdaten!$A$5:$A$9),COUNTIF(Stammdaten!$C$5:$C$9,$B$5))-C192-IF($B$6="alle Tage, auch Feiertage",0,D192)))</f>
        <v/>
      </c>
      <c r="F192" s="37">
        <f>IF(E192="","",IF(E192&lt;$B$4,"ja",""))</f>
        <v/>
      </c>
      <c r="G192" s="38">
        <f t="array" ref="G192">IFERROR(_xlfn.TEXTJOIN(", ",TRUE,IF((Jahresplan!GD$6:GD$10&lt;&gt;"")*(($B$5="alle")+(Stammdaten!$C$5:$C$9=$B$5)),Stammdaten!$A$5:$A$9&amp;" "&amp;Jahresplan!GD$6:GD$10,"")),IF(E192&gt;0,"Namen erst ab Excel 2019, Zahl links stimmt",""))</f>
        <v/>
      </c>
    </row>
    <row r="193">
      <c r="A193" s="32" t="n">
        <v>46572</v>
      </c>
      <c r="B193" s="39" t="inlineStr">
        <is>
          <t>So</t>
        </is>
      </c>
      <c r="C193" s="34">
        <f>IF($B$5="alle",COUNTIF(Jahresplan!GE$6:GE$10,"U")+COUNTIF(Jahresplan!GE$6:GE$10,"K")+COUNTIF(Jahresplan!GE$6:GE$10,"KK")+COUNTIF(Jahresplan!GE$6:GE$10,"F")+COUNTIF(Jahresplan!GE$6:GE$10,"S")+COUNTIF(Jahresplan!GE$6:GE$10,"UB")+COUNTIF(Jahresplan!GE$6:GE$10,"H")*0.5,SUMPRODUCT((Stammdaten!$C$5:$C$9=$B$5)*((Jahresplan!GE$6:GE$10="U")+(Jahresplan!GE$6:GE$10="K")+(Jahresplan!GE$6:GE$10="KK")+(Jahresplan!GE$6:GE$10="F")+(Jahresplan!GE$6:GE$10="S")+(Jahresplan!GE$6:GE$10="UB")))+SUMPRODUCT((Stammdaten!$C$5:$C$9=$B$5)*(Jahresplan!GE$6:GE$10="H"))*0.5)</f>
        <v/>
      </c>
      <c r="D193" s="35">
        <f>IFERROR(SUMPRODUCT((COUNTIFS(Stammdaten!$D$5:$D$9,Feiertage!$C$1:$R$1,Jahresplan!GE$6:GE$10,"")*($B$5="alle")+COUNTIFS(Stammdaten!$C$5:$C$9,$B$5,Stammdaten!$D$5:$D$9,Feiertage!$C$1:$R$1,Jahresplan!GE$6:GE$10,"")*($B$5&lt;&gt;"alle"))*INDEX(Feiertage!$C$2:$R$20,MATCH($A193,Feiertage!$A$2:$A$20,0),0)),0)</f>
        <v/>
      </c>
      <c r="E193" s="36">
        <f>IF(AND($B$6="Mo bis Fr",WEEKDAY($A193,2)&gt;5),"",IF(IF($B$5="alle",COUNTA(Stammdaten!$A$5:$A$9),COUNTIF(Stammdaten!$C$5:$C$9,$B$5))=0,"",IF($B$5="alle",COUNTA(Stammdaten!$A$5:$A$9),COUNTIF(Stammdaten!$C$5:$C$9,$B$5))-C193-IF($B$6="alle Tage, auch Feiertage",0,D193)))</f>
        <v/>
      </c>
      <c r="F193" s="37">
        <f>IF(E193="","",IF(E193&lt;$B$4,"ja",""))</f>
        <v/>
      </c>
      <c r="G193" s="38">
        <f t="array" ref="G193">IFERROR(_xlfn.TEXTJOIN(", ",TRUE,IF((Jahresplan!GE$6:GE$10&lt;&gt;"")*(($B$5="alle")+(Stammdaten!$C$5:$C$9=$B$5)),Stammdaten!$A$5:$A$9&amp;" "&amp;Jahresplan!GE$6:GE$10,"")),IF(E193&gt;0,"Namen erst ab Excel 2019, Zahl links stimmt",""))</f>
        <v/>
      </c>
    </row>
    <row r="194">
      <c r="A194" s="32" t="n">
        <v>46573</v>
      </c>
      <c r="B194" s="33" t="inlineStr">
        <is>
          <t>Mo</t>
        </is>
      </c>
      <c r="C194" s="34">
        <f>IF($B$5="alle",COUNTIF(Jahresplan!GF$6:GF$10,"U")+COUNTIF(Jahresplan!GF$6:GF$10,"K")+COUNTIF(Jahresplan!GF$6:GF$10,"KK")+COUNTIF(Jahresplan!GF$6:GF$10,"F")+COUNTIF(Jahresplan!GF$6:GF$10,"S")+COUNTIF(Jahresplan!GF$6:GF$10,"UB")+COUNTIF(Jahresplan!GF$6:GF$10,"H")*0.5,SUMPRODUCT((Stammdaten!$C$5:$C$9=$B$5)*((Jahresplan!GF$6:GF$10="U")+(Jahresplan!GF$6:GF$10="K")+(Jahresplan!GF$6:GF$10="KK")+(Jahresplan!GF$6:GF$10="F")+(Jahresplan!GF$6:GF$10="S")+(Jahresplan!GF$6:GF$10="UB")))+SUMPRODUCT((Stammdaten!$C$5:$C$9=$B$5)*(Jahresplan!GF$6:GF$10="H"))*0.5)</f>
        <v/>
      </c>
      <c r="D194" s="35">
        <f>IFERROR(SUMPRODUCT((COUNTIFS(Stammdaten!$D$5:$D$9,Feiertage!$C$1:$R$1,Jahresplan!GF$6:GF$10,"")*($B$5="alle")+COUNTIFS(Stammdaten!$C$5:$C$9,$B$5,Stammdaten!$D$5:$D$9,Feiertage!$C$1:$R$1,Jahresplan!GF$6:GF$10,"")*($B$5&lt;&gt;"alle"))*INDEX(Feiertage!$C$2:$R$20,MATCH($A194,Feiertage!$A$2:$A$20,0),0)),0)</f>
        <v/>
      </c>
      <c r="E194" s="36">
        <f>IF(AND($B$6="Mo bis Fr",WEEKDAY($A194,2)&gt;5),"",IF(IF($B$5="alle",COUNTA(Stammdaten!$A$5:$A$9),COUNTIF(Stammdaten!$C$5:$C$9,$B$5))=0,"",IF($B$5="alle",COUNTA(Stammdaten!$A$5:$A$9),COUNTIF(Stammdaten!$C$5:$C$9,$B$5))-C194-IF($B$6="alle Tage, auch Feiertage",0,D194)))</f>
        <v/>
      </c>
      <c r="F194" s="37">
        <f>IF(E194="","",IF(E194&lt;$B$4,"ja",""))</f>
        <v/>
      </c>
      <c r="G194" s="38">
        <f t="array" ref="G194">IFERROR(_xlfn.TEXTJOIN(", ",TRUE,IF((Jahresplan!GF$6:GF$10&lt;&gt;"")*(($B$5="alle")+(Stammdaten!$C$5:$C$9=$B$5)),Stammdaten!$A$5:$A$9&amp;" "&amp;Jahresplan!GF$6:GF$10,"")),IF(E194&gt;0,"Namen erst ab Excel 2019, Zahl links stimmt",""))</f>
        <v/>
      </c>
    </row>
    <row r="195">
      <c r="A195" s="32" t="n">
        <v>46574</v>
      </c>
      <c r="B195" s="33" t="inlineStr">
        <is>
          <t>Di</t>
        </is>
      </c>
      <c r="C195" s="34">
        <f>IF($B$5="alle",COUNTIF(Jahresplan!GG$6:GG$10,"U")+COUNTIF(Jahresplan!GG$6:GG$10,"K")+COUNTIF(Jahresplan!GG$6:GG$10,"KK")+COUNTIF(Jahresplan!GG$6:GG$10,"F")+COUNTIF(Jahresplan!GG$6:GG$10,"S")+COUNTIF(Jahresplan!GG$6:GG$10,"UB")+COUNTIF(Jahresplan!GG$6:GG$10,"H")*0.5,SUMPRODUCT((Stammdaten!$C$5:$C$9=$B$5)*((Jahresplan!GG$6:GG$10="U")+(Jahresplan!GG$6:GG$10="K")+(Jahresplan!GG$6:GG$10="KK")+(Jahresplan!GG$6:GG$10="F")+(Jahresplan!GG$6:GG$10="S")+(Jahresplan!GG$6:GG$10="UB")))+SUMPRODUCT((Stammdaten!$C$5:$C$9=$B$5)*(Jahresplan!GG$6:GG$10="H"))*0.5)</f>
        <v/>
      </c>
      <c r="D195" s="35">
        <f>IFERROR(SUMPRODUCT((COUNTIFS(Stammdaten!$D$5:$D$9,Feiertage!$C$1:$R$1,Jahresplan!GG$6:GG$10,"")*($B$5="alle")+COUNTIFS(Stammdaten!$C$5:$C$9,$B$5,Stammdaten!$D$5:$D$9,Feiertage!$C$1:$R$1,Jahresplan!GG$6:GG$10,"")*($B$5&lt;&gt;"alle"))*INDEX(Feiertage!$C$2:$R$20,MATCH($A195,Feiertage!$A$2:$A$20,0),0)),0)</f>
        <v/>
      </c>
      <c r="E195" s="36">
        <f>IF(AND($B$6="Mo bis Fr",WEEKDAY($A195,2)&gt;5),"",IF(IF($B$5="alle",COUNTA(Stammdaten!$A$5:$A$9),COUNTIF(Stammdaten!$C$5:$C$9,$B$5))=0,"",IF($B$5="alle",COUNTA(Stammdaten!$A$5:$A$9),COUNTIF(Stammdaten!$C$5:$C$9,$B$5))-C195-IF($B$6="alle Tage, auch Feiertage",0,D195)))</f>
        <v/>
      </c>
      <c r="F195" s="37">
        <f>IF(E195="","",IF(E195&lt;$B$4,"ja",""))</f>
        <v/>
      </c>
      <c r="G195" s="38">
        <f t="array" ref="G195">IFERROR(_xlfn.TEXTJOIN(", ",TRUE,IF((Jahresplan!GG$6:GG$10&lt;&gt;"")*(($B$5="alle")+(Stammdaten!$C$5:$C$9=$B$5)),Stammdaten!$A$5:$A$9&amp;" "&amp;Jahresplan!GG$6:GG$10,"")),IF(E195&gt;0,"Namen erst ab Excel 2019, Zahl links stimmt",""))</f>
        <v/>
      </c>
    </row>
    <row r="196">
      <c r="A196" s="32" t="n">
        <v>46575</v>
      </c>
      <c r="B196" s="33" t="inlineStr">
        <is>
          <t>Mi</t>
        </is>
      </c>
      <c r="C196" s="34">
        <f>IF($B$5="alle",COUNTIF(Jahresplan!GH$6:GH$10,"U")+COUNTIF(Jahresplan!GH$6:GH$10,"K")+COUNTIF(Jahresplan!GH$6:GH$10,"KK")+COUNTIF(Jahresplan!GH$6:GH$10,"F")+COUNTIF(Jahresplan!GH$6:GH$10,"S")+COUNTIF(Jahresplan!GH$6:GH$10,"UB")+COUNTIF(Jahresplan!GH$6:GH$10,"H")*0.5,SUMPRODUCT((Stammdaten!$C$5:$C$9=$B$5)*((Jahresplan!GH$6:GH$10="U")+(Jahresplan!GH$6:GH$10="K")+(Jahresplan!GH$6:GH$10="KK")+(Jahresplan!GH$6:GH$10="F")+(Jahresplan!GH$6:GH$10="S")+(Jahresplan!GH$6:GH$10="UB")))+SUMPRODUCT((Stammdaten!$C$5:$C$9=$B$5)*(Jahresplan!GH$6:GH$10="H"))*0.5)</f>
        <v/>
      </c>
      <c r="D196" s="35">
        <f>IFERROR(SUMPRODUCT((COUNTIFS(Stammdaten!$D$5:$D$9,Feiertage!$C$1:$R$1,Jahresplan!GH$6:GH$10,"")*($B$5="alle")+COUNTIFS(Stammdaten!$C$5:$C$9,$B$5,Stammdaten!$D$5:$D$9,Feiertage!$C$1:$R$1,Jahresplan!GH$6:GH$10,"")*($B$5&lt;&gt;"alle"))*INDEX(Feiertage!$C$2:$R$20,MATCH($A196,Feiertage!$A$2:$A$20,0),0)),0)</f>
        <v/>
      </c>
      <c r="E196" s="36">
        <f>IF(AND($B$6="Mo bis Fr",WEEKDAY($A196,2)&gt;5),"",IF(IF($B$5="alle",COUNTA(Stammdaten!$A$5:$A$9),COUNTIF(Stammdaten!$C$5:$C$9,$B$5))=0,"",IF($B$5="alle",COUNTA(Stammdaten!$A$5:$A$9),COUNTIF(Stammdaten!$C$5:$C$9,$B$5))-C196-IF($B$6="alle Tage, auch Feiertage",0,D196)))</f>
        <v/>
      </c>
      <c r="F196" s="37">
        <f>IF(E196="","",IF(E196&lt;$B$4,"ja",""))</f>
        <v/>
      </c>
      <c r="G196" s="38">
        <f t="array" ref="G196">IFERROR(_xlfn.TEXTJOIN(", ",TRUE,IF((Jahresplan!GH$6:GH$10&lt;&gt;"")*(($B$5="alle")+(Stammdaten!$C$5:$C$9=$B$5)),Stammdaten!$A$5:$A$9&amp;" "&amp;Jahresplan!GH$6:GH$10,"")),IF(E196&gt;0,"Namen erst ab Excel 2019, Zahl links stimmt",""))</f>
        <v/>
      </c>
    </row>
    <row r="197">
      <c r="A197" s="32" t="n">
        <v>46576</v>
      </c>
      <c r="B197" s="33" t="inlineStr">
        <is>
          <t>Do</t>
        </is>
      </c>
      <c r="C197" s="34">
        <f>IF($B$5="alle",COUNTIF(Jahresplan!GI$6:GI$10,"U")+COUNTIF(Jahresplan!GI$6:GI$10,"K")+COUNTIF(Jahresplan!GI$6:GI$10,"KK")+COUNTIF(Jahresplan!GI$6:GI$10,"F")+COUNTIF(Jahresplan!GI$6:GI$10,"S")+COUNTIF(Jahresplan!GI$6:GI$10,"UB")+COUNTIF(Jahresplan!GI$6:GI$10,"H")*0.5,SUMPRODUCT((Stammdaten!$C$5:$C$9=$B$5)*((Jahresplan!GI$6:GI$10="U")+(Jahresplan!GI$6:GI$10="K")+(Jahresplan!GI$6:GI$10="KK")+(Jahresplan!GI$6:GI$10="F")+(Jahresplan!GI$6:GI$10="S")+(Jahresplan!GI$6:GI$10="UB")))+SUMPRODUCT((Stammdaten!$C$5:$C$9=$B$5)*(Jahresplan!GI$6:GI$10="H"))*0.5)</f>
        <v/>
      </c>
      <c r="D197" s="35">
        <f>IFERROR(SUMPRODUCT((COUNTIFS(Stammdaten!$D$5:$D$9,Feiertage!$C$1:$R$1,Jahresplan!GI$6:GI$10,"")*($B$5="alle")+COUNTIFS(Stammdaten!$C$5:$C$9,$B$5,Stammdaten!$D$5:$D$9,Feiertage!$C$1:$R$1,Jahresplan!GI$6:GI$10,"")*($B$5&lt;&gt;"alle"))*INDEX(Feiertage!$C$2:$R$20,MATCH($A197,Feiertage!$A$2:$A$20,0),0)),0)</f>
        <v/>
      </c>
      <c r="E197" s="36">
        <f>IF(AND($B$6="Mo bis Fr",WEEKDAY($A197,2)&gt;5),"",IF(IF($B$5="alle",COUNTA(Stammdaten!$A$5:$A$9),COUNTIF(Stammdaten!$C$5:$C$9,$B$5))=0,"",IF($B$5="alle",COUNTA(Stammdaten!$A$5:$A$9),COUNTIF(Stammdaten!$C$5:$C$9,$B$5))-C197-IF($B$6="alle Tage, auch Feiertage",0,D197)))</f>
        <v/>
      </c>
      <c r="F197" s="37">
        <f>IF(E197="","",IF(E197&lt;$B$4,"ja",""))</f>
        <v/>
      </c>
      <c r="G197" s="38">
        <f t="array" ref="G197">IFERROR(_xlfn.TEXTJOIN(", ",TRUE,IF((Jahresplan!GI$6:GI$10&lt;&gt;"")*(($B$5="alle")+(Stammdaten!$C$5:$C$9=$B$5)),Stammdaten!$A$5:$A$9&amp;" "&amp;Jahresplan!GI$6:GI$10,"")),IF(E197&gt;0,"Namen erst ab Excel 2019, Zahl links stimmt",""))</f>
        <v/>
      </c>
    </row>
    <row r="198">
      <c r="A198" s="32" t="n">
        <v>46577</v>
      </c>
      <c r="B198" s="33" t="inlineStr">
        <is>
          <t>Fr</t>
        </is>
      </c>
      <c r="C198" s="34">
        <f>IF($B$5="alle",COUNTIF(Jahresplan!GJ$6:GJ$10,"U")+COUNTIF(Jahresplan!GJ$6:GJ$10,"K")+COUNTIF(Jahresplan!GJ$6:GJ$10,"KK")+COUNTIF(Jahresplan!GJ$6:GJ$10,"F")+COUNTIF(Jahresplan!GJ$6:GJ$10,"S")+COUNTIF(Jahresplan!GJ$6:GJ$10,"UB")+COUNTIF(Jahresplan!GJ$6:GJ$10,"H")*0.5,SUMPRODUCT((Stammdaten!$C$5:$C$9=$B$5)*((Jahresplan!GJ$6:GJ$10="U")+(Jahresplan!GJ$6:GJ$10="K")+(Jahresplan!GJ$6:GJ$10="KK")+(Jahresplan!GJ$6:GJ$10="F")+(Jahresplan!GJ$6:GJ$10="S")+(Jahresplan!GJ$6:GJ$10="UB")))+SUMPRODUCT((Stammdaten!$C$5:$C$9=$B$5)*(Jahresplan!GJ$6:GJ$10="H"))*0.5)</f>
        <v/>
      </c>
      <c r="D198" s="35">
        <f>IFERROR(SUMPRODUCT((COUNTIFS(Stammdaten!$D$5:$D$9,Feiertage!$C$1:$R$1,Jahresplan!GJ$6:GJ$10,"")*($B$5="alle")+COUNTIFS(Stammdaten!$C$5:$C$9,$B$5,Stammdaten!$D$5:$D$9,Feiertage!$C$1:$R$1,Jahresplan!GJ$6:GJ$10,"")*($B$5&lt;&gt;"alle"))*INDEX(Feiertage!$C$2:$R$20,MATCH($A198,Feiertage!$A$2:$A$20,0),0)),0)</f>
        <v/>
      </c>
      <c r="E198" s="36">
        <f>IF(AND($B$6="Mo bis Fr",WEEKDAY($A198,2)&gt;5),"",IF(IF($B$5="alle",COUNTA(Stammdaten!$A$5:$A$9),COUNTIF(Stammdaten!$C$5:$C$9,$B$5))=0,"",IF($B$5="alle",COUNTA(Stammdaten!$A$5:$A$9),COUNTIF(Stammdaten!$C$5:$C$9,$B$5))-C198-IF($B$6="alle Tage, auch Feiertage",0,D198)))</f>
        <v/>
      </c>
      <c r="F198" s="37">
        <f>IF(E198="","",IF(E198&lt;$B$4,"ja",""))</f>
        <v/>
      </c>
      <c r="G198" s="38">
        <f t="array" ref="G198">IFERROR(_xlfn.TEXTJOIN(", ",TRUE,IF((Jahresplan!GJ$6:GJ$10&lt;&gt;"")*(($B$5="alle")+(Stammdaten!$C$5:$C$9=$B$5)),Stammdaten!$A$5:$A$9&amp;" "&amp;Jahresplan!GJ$6:GJ$10,"")),IF(E198&gt;0,"Namen erst ab Excel 2019, Zahl links stimmt",""))</f>
        <v/>
      </c>
    </row>
    <row r="199">
      <c r="A199" s="32" t="n">
        <v>46578</v>
      </c>
      <c r="B199" s="39" t="inlineStr">
        <is>
          <t>Sa</t>
        </is>
      </c>
      <c r="C199" s="34">
        <f>IF($B$5="alle",COUNTIF(Jahresplan!GK$6:GK$10,"U")+COUNTIF(Jahresplan!GK$6:GK$10,"K")+COUNTIF(Jahresplan!GK$6:GK$10,"KK")+COUNTIF(Jahresplan!GK$6:GK$10,"F")+COUNTIF(Jahresplan!GK$6:GK$10,"S")+COUNTIF(Jahresplan!GK$6:GK$10,"UB")+COUNTIF(Jahresplan!GK$6:GK$10,"H")*0.5,SUMPRODUCT((Stammdaten!$C$5:$C$9=$B$5)*((Jahresplan!GK$6:GK$10="U")+(Jahresplan!GK$6:GK$10="K")+(Jahresplan!GK$6:GK$10="KK")+(Jahresplan!GK$6:GK$10="F")+(Jahresplan!GK$6:GK$10="S")+(Jahresplan!GK$6:GK$10="UB")))+SUMPRODUCT((Stammdaten!$C$5:$C$9=$B$5)*(Jahresplan!GK$6:GK$10="H"))*0.5)</f>
        <v/>
      </c>
      <c r="D199" s="35">
        <f>IFERROR(SUMPRODUCT((COUNTIFS(Stammdaten!$D$5:$D$9,Feiertage!$C$1:$R$1,Jahresplan!GK$6:GK$10,"")*($B$5="alle")+COUNTIFS(Stammdaten!$C$5:$C$9,$B$5,Stammdaten!$D$5:$D$9,Feiertage!$C$1:$R$1,Jahresplan!GK$6:GK$10,"")*($B$5&lt;&gt;"alle"))*INDEX(Feiertage!$C$2:$R$20,MATCH($A199,Feiertage!$A$2:$A$20,0),0)),0)</f>
        <v/>
      </c>
      <c r="E199" s="36">
        <f>IF(AND($B$6="Mo bis Fr",WEEKDAY($A199,2)&gt;5),"",IF(IF($B$5="alle",COUNTA(Stammdaten!$A$5:$A$9),COUNTIF(Stammdaten!$C$5:$C$9,$B$5))=0,"",IF($B$5="alle",COUNTA(Stammdaten!$A$5:$A$9),COUNTIF(Stammdaten!$C$5:$C$9,$B$5))-C199-IF($B$6="alle Tage, auch Feiertage",0,D199)))</f>
        <v/>
      </c>
      <c r="F199" s="37">
        <f>IF(E199="","",IF(E199&lt;$B$4,"ja",""))</f>
        <v/>
      </c>
      <c r="G199" s="38">
        <f t="array" ref="G199">IFERROR(_xlfn.TEXTJOIN(", ",TRUE,IF((Jahresplan!GK$6:GK$10&lt;&gt;"")*(($B$5="alle")+(Stammdaten!$C$5:$C$9=$B$5)),Stammdaten!$A$5:$A$9&amp;" "&amp;Jahresplan!GK$6:GK$10,"")),IF(E199&gt;0,"Namen erst ab Excel 2019, Zahl links stimmt",""))</f>
        <v/>
      </c>
    </row>
    <row r="200">
      <c r="A200" s="32" t="n">
        <v>46579</v>
      </c>
      <c r="B200" s="39" t="inlineStr">
        <is>
          <t>So</t>
        </is>
      </c>
      <c r="C200" s="34">
        <f>IF($B$5="alle",COUNTIF(Jahresplan!GL$6:GL$10,"U")+COUNTIF(Jahresplan!GL$6:GL$10,"K")+COUNTIF(Jahresplan!GL$6:GL$10,"KK")+COUNTIF(Jahresplan!GL$6:GL$10,"F")+COUNTIF(Jahresplan!GL$6:GL$10,"S")+COUNTIF(Jahresplan!GL$6:GL$10,"UB")+COUNTIF(Jahresplan!GL$6:GL$10,"H")*0.5,SUMPRODUCT((Stammdaten!$C$5:$C$9=$B$5)*((Jahresplan!GL$6:GL$10="U")+(Jahresplan!GL$6:GL$10="K")+(Jahresplan!GL$6:GL$10="KK")+(Jahresplan!GL$6:GL$10="F")+(Jahresplan!GL$6:GL$10="S")+(Jahresplan!GL$6:GL$10="UB")))+SUMPRODUCT((Stammdaten!$C$5:$C$9=$B$5)*(Jahresplan!GL$6:GL$10="H"))*0.5)</f>
        <v/>
      </c>
      <c r="D200" s="35">
        <f>IFERROR(SUMPRODUCT((COUNTIFS(Stammdaten!$D$5:$D$9,Feiertage!$C$1:$R$1,Jahresplan!GL$6:GL$10,"")*($B$5="alle")+COUNTIFS(Stammdaten!$C$5:$C$9,$B$5,Stammdaten!$D$5:$D$9,Feiertage!$C$1:$R$1,Jahresplan!GL$6:GL$10,"")*($B$5&lt;&gt;"alle"))*INDEX(Feiertage!$C$2:$R$20,MATCH($A200,Feiertage!$A$2:$A$20,0),0)),0)</f>
        <v/>
      </c>
      <c r="E200" s="36">
        <f>IF(AND($B$6="Mo bis Fr",WEEKDAY($A200,2)&gt;5),"",IF(IF($B$5="alle",COUNTA(Stammdaten!$A$5:$A$9),COUNTIF(Stammdaten!$C$5:$C$9,$B$5))=0,"",IF($B$5="alle",COUNTA(Stammdaten!$A$5:$A$9),COUNTIF(Stammdaten!$C$5:$C$9,$B$5))-C200-IF($B$6="alle Tage, auch Feiertage",0,D200)))</f>
        <v/>
      </c>
      <c r="F200" s="37">
        <f>IF(E200="","",IF(E200&lt;$B$4,"ja",""))</f>
        <v/>
      </c>
      <c r="G200" s="38">
        <f t="array" ref="G200">IFERROR(_xlfn.TEXTJOIN(", ",TRUE,IF((Jahresplan!GL$6:GL$10&lt;&gt;"")*(($B$5="alle")+(Stammdaten!$C$5:$C$9=$B$5)),Stammdaten!$A$5:$A$9&amp;" "&amp;Jahresplan!GL$6:GL$10,"")),IF(E200&gt;0,"Namen erst ab Excel 2019, Zahl links stimmt",""))</f>
        <v/>
      </c>
    </row>
    <row r="201">
      <c r="A201" s="32" t="n">
        <v>46580</v>
      </c>
      <c r="B201" s="33" t="inlineStr">
        <is>
          <t>Mo</t>
        </is>
      </c>
      <c r="C201" s="34">
        <f>IF($B$5="alle",COUNTIF(Jahresplan!GM$6:GM$10,"U")+COUNTIF(Jahresplan!GM$6:GM$10,"K")+COUNTIF(Jahresplan!GM$6:GM$10,"KK")+COUNTIF(Jahresplan!GM$6:GM$10,"F")+COUNTIF(Jahresplan!GM$6:GM$10,"S")+COUNTIF(Jahresplan!GM$6:GM$10,"UB")+COUNTIF(Jahresplan!GM$6:GM$10,"H")*0.5,SUMPRODUCT((Stammdaten!$C$5:$C$9=$B$5)*((Jahresplan!GM$6:GM$10="U")+(Jahresplan!GM$6:GM$10="K")+(Jahresplan!GM$6:GM$10="KK")+(Jahresplan!GM$6:GM$10="F")+(Jahresplan!GM$6:GM$10="S")+(Jahresplan!GM$6:GM$10="UB")))+SUMPRODUCT((Stammdaten!$C$5:$C$9=$B$5)*(Jahresplan!GM$6:GM$10="H"))*0.5)</f>
        <v/>
      </c>
      <c r="D201" s="35">
        <f>IFERROR(SUMPRODUCT((COUNTIFS(Stammdaten!$D$5:$D$9,Feiertage!$C$1:$R$1,Jahresplan!GM$6:GM$10,"")*($B$5="alle")+COUNTIFS(Stammdaten!$C$5:$C$9,$B$5,Stammdaten!$D$5:$D$9,Feiertage!$C$1:$R$1,Jahresplan!GM$6:GM$10,"")*($B$5&lt;&gt;"alle"))*INDEX(Feiertage!$C$2:$R$20,MATCH($A201,Feiertage!$A$2:$A$20,0),0)),0)</f>
        <v/>
      </c>
      <c r="E201" s="36">
        <f>IF(AND($B$6="Mo bis Fr",WEEKDAY($A201,2)&gt;5),"",IF(IF($B$5="alle",COUNTA(Stammdaten!$A$5:$A$9),COUNTIF(Stammdaten!$C$5:$C$9,$B$5))=0,"",IF($B$5="alle",COUNTA(Stammdaten!$A$5:$A$9),COUNTIF(Stammdaten!$C$5:$C$9,$B$5))-C201-IF($B$6="alle Tage, auch Feiertage",0,D201)))</f>
        <v/>
      </c>
      <c r="F201" s="37">
        <f>IF(E201="","",IF(E201&lt;$B$4,"ja",""))</f>
        <v/>
      </c>
      <c r="G201" s="38">
        <f t="array" ref="G201">IFERROR(_xlfn.TEXTJOIN(", ",TRUE,IF((Jahresplan!GM$6:GM$10&lt;&gt;"")*(($B$5="alle")+(Stammdaten!$C$5:$C$9=$B$5)),Stammdaten!$A$5:$A$9&amp;" "&amp;Jahresplan!GM$6:GM$10,"")),IF(E201&gt;0,"Namen erst ab Excel 2019, Zahl links stimmt",""))</f>
        <v/>
      </c>
    </row>
    <row r="202">
      <c r="A202" s="32" t="n">
        <v>46581</v>
      </c>
      <c r="B202" s="33" t="inlineStr">
        <is>
          <t>Di</t>
        </is>
      </c>
      <c r="C202" s="34">
        <f>IF($B$5="alle",COUNTIF(Jahresplan!GN$6:GN$10,"U")+COUNTIF(Jahresplan!GN$6:GN$10,"K")+COUNTIF(Jahresplan!GN$6:GN$10,"KK")+COUNTIF(Jahresplan!GN$6:GN$10,"F")+COUNTIF(Jahresplan!GN$6:GN$10,"S")+COUNTIF(Jahresplan!GN$6:GN$10,"UB")+COUNTIF(Jahresplan!GN$6:GN$10,"H")*0.5,SUMPRODUCT((Stammdaten!$C$5:$C$9=$B$5)*((Jahresplan!GN$6:GN$10="U")+(Jahresplan!GN$6:GN$10="K")+(Jahresplan!GN$6:GN$10="KK")+(Jahresplan!GN$6:GN$10="F")+(Jahresplan!GN$6:GN$10="S")+(Jahresplan!GN$6:GN$10="UB")))+SUMPRODUCT((Stammdaten!$C$5:$C$9=$B$5)*(Jahresplan!GN$6:GN$10="H"))*0.5)</f>
        <v/>
      </c>
      <c r="D202" s="35">
        <f>IFERROR(SUMPRODUCT((COUNTIFS(Stammdaten!$D$5:$D$9,Feiertage!$C$1:$R$1,Jahresplan!GN$6:GN$10,"")*($B$5="alle")+COUNTIFS(Stammdaten!$C$5:$C$9,$B$5,Stammdaten!$D$5:$D$9,Feiertage!$C$1:$R$1,Jahresplan!GN$6:GN$10,"")*($B$5&lt;&gt;"alle"))*INDEX(Feiertage!$C$2:$R$20,MATCH($A202,Feiertage!$A$2:$A$20,0),0)),0)</f>
        <v/>
      </c>
      <c r="E202" s="36">
        <f>IF(AND($B$6="Mo bis Fr",WEEKDAY($A202,2)&gt;5),"",IF(IF($B$5="alle",COUNTA(Stammdaten!$A$5:$A$9),COUNTIF(Stammdaten!$C$5:$C$9,$B$5))=0,"",IF($B$5="alle",COUNTA(Stammdaten!$A$5:$A$9),COUNTIF(Stammdaten!$C$5:$C$9,$B$5))-C202-IF($B$6="alle Tage, auch Feiertage",0,D202)))</f>
        <v/>
      </c>
      <c r="F202" s="37">
        <f>IF(E202="","",IF(E202&lt;$B$4,"ja",""))</f>
        <v/>
      </c>
      <c r="G202" s="38">
        <f t="array" ref="G202">IFERROR(_xlfn.TEXTJOIN(", ",TRUE,IF((Jahresplan!GN$6:GN$10&lt;&gt;"")*(($B$5="alle")+(Stammdaten!$C$5:$C$9=$B$5)),Stammdaten!$A$5:$A$9&amp;" "&amp;Jahresplan!GN$6:GN$10,"")),IF(E202&gt;0,"Namen erst ab Excel 2019, Zahl links stimmt",""))</f>
        <v/>
      </c>
    </row>
    <row r="203">
      <c r="A203" s="32" t="n">
        <v>46582</v>
      </c>
      <c r="B203" s="33" t="inlineStr">
        <is>
          <t>Mi</t>
        </is>
      </c>
      <c r="C203" s="34">
        <f>IF($B$5="alle",COUNTIF(Jahresplan!GO$6:GO$10,"U")+COUNTIF(Jahresplan!GO$6:GO$10,"K")+COUNTIF(Jahresplan!GO$6:GO$10,"KK")+COUNTIF(Jahresplan!GO$6:GO$10,"F")+COUNTIF(Jahresplan!GO$6:GO$10,"S")+COUNTIF(Jahresplan!GO$6:GO$10,"UB")+COUNTIF(Jahresplan!GO$6:GO$10,"H")*0.5,SUMPRODUCT((Stammdaten!$C$5:$C$9=$B$5)*((Jahresplan!GO$6:GO$10="U")+(Jahresplan!GO$6:GO$10="K")+(Jahresplan!GO$6:GO$10="KK")+(Jahresplan!GO$6:GO$10="F")+(Jahresplan!GO$6:GO$10="S")+(Jahresplan!GO$6:GO$10="UB")))+SUMPRODUCT((Stammdaten!$C$5:$C$9=$B$5)*(Jahresplan!GO$6:GO$10="H"))*0.5)</f>
        <v/>
      </c>
      <c r="D203" s="35">
        <f>IFERROR(SUMPRODUCT((COUNTIFS(Stammdaten!$D$5:$D$9,Feiertage!$C$1:$R$1,Jahresplan!GO$6:GO$10,"")*($B$5="alle")+COUNTIFS(Stammdaten!$C$5:$C$9,$B$5,Stammdaten!$D$5:$D$9,Feiertage!$C$1:$R$1,Jahresplan!GO$6:GO$10,"")*($B$5&lt;&gt;"alle"))*INDEX(Feiertage!$C$2:$R$20,MATCH($A203,Feiertage!$A$2:$A$20,0),0)),0)</f>
        <v/>
      </c>
      <c r="E203" s="36">
        <f>IF(AND($B$6="Mo bis Fr",WEEKDAY($A203,2)&gt;5),"",IF(IF($B$5="alle",COUNTA(Stammdaten!$A$5:$A$9),COUNTIF(Stammdaten!$C$5:$C$9,$B$5))=0,"",IF($B$5="alle",COUNTA(Stammdaten!$A$5:$A$9),COUNTIF(Stammdaten!$C$5:$C$9,$B$5))-C203-IF($B$6="alle Tage, auch Feiertage",0,D203)))</f>
        <v/>
      </c>
      <c r="F203" s="37">
        <f>IF(E203="","",IF(E203&lt;$B$4,"ja",""))</f>
        <v/>
      </c>
      <c r="G203" s="38">
        <f t="array" ref="G203">IFERROR(_xlfn.TEXTJOIN(", ",TRUE,IF((Jahresplan!GO$6:GO$10&lt;&gt;"")*(($B$5="alle")+(Stammdaten!$C$5:$C$9=$B$5)),Stammdaten!$A$5:$A$9&amp;" "&amp;Jahresplan!GO$6:GO$10,"")),IF(E203&gt;0,"Namen erst ab Excel 2019, Zahl links stimmt",""))</f>
        <v/>
      </c>
    </row>
    <row r="204">
      <c r="A204" s="32" t="n">
        <v>46583</v>
      </c>
      <c r="B204" s="33" t="inlineStr">
        <is>
          <t>Do</t>
        </is>
      </c>
      <c r="C204" s="34">
        <f>IF($B$5="alle",COUNTIF(Jahresplan!GP$6:GP$10,"U")+COUNTIF(Jahresplan!GP$6:GP$10,"K")+COUNTIF(Jahresplan!GP$6:GP$10,"KK")+COUNTIF(Jahresplan!GP$6:GP$10,"F")+COUNTIF(Jahresplan!GP$6:GP$10,"S")+COUNTIF(Jahresplan!GP$6:GP$10,"UB")+COUNTIF(Jahresplan!GP$6:GP$10,"H")*0.5,SUMPRODUCT((Stammdaten!$C$5:$C$9=$B$5)*((Jahresplan!GP$6:GP$10="U")+(Jahresplan!GP$6:GP$10="K")+(Jahresplan!GP$6:GP$10="KK")+(Jahresplan!GP$6:GP$10="F")+(Jahresplan!GP$6:GP$10="S")+(Jahresplan!GP$6:GP$10="UB")))+SUMPRODUCT((Stammdaten!$C$5:$C$9=$B$5)*(Jahresplan!GP$6:GP$10="H"))*0.5)</f>
        <v/>
      </c>
      <c r="D204" s="35">
        <f>IFERROR(SUMPRODUCT((COUNTIFS(Stammdaten!$D$5:$D$9,Feiertage!$C$1:$R$1,Jahresplan!GP$6:GP$10,"")*($B$5="alle")+COUNTIFS(Stammdaten!$C$5:$C$9,$B$5,Stammdaten!$D$5:$D$9,Feiertage!$C$1:$R$1,Jahresplan!GP$6:GP$10,"")*($B$5&lt;&gt;"alle"))*INDEX(Feiertage!$C$2:$R$20,MATCH($A204,Feiertage!$A$2:$A$20,0),0)),0)</f>
        <v/>
      </c>
      <c r="E204" s="36">
        <f>IF(AND($B$6="Mo bis Fr",WEEKDAY($A204,2)&gt;5),"",IF(IF($B$5="alle",COUNTA(Stammdaten!$A$5:$A$9),COUNTIF(Stammdaten!$C$5:$C$9,$B$5))=0,"",IF($B$5="alle",COUNTA(Stammdaten!$A$5:$A$9),COUNTIF(Stammdaten!$C$5:$C$9,$B$5))-C204-IF($B$6="alle Tage, auch Feiertage",0,D204)))</f>
        <v/>
      </c>
      <c r="F204" s="37">
        <f>IF(E204="","",IF(E204&lt;$B$4,"ja",""))</f>
        <v/>
      </c>
      <c r="G204" s="38">
        <f t="array" ref="G204">IFERROR(_xlfn.TEXTJOIN(", ",TRUE,IF((Jahresplan!GP$6:GP$10&lt;&gt;"")*(($B$5="alle")+(Stammdaten!$C$5:$C$9=$B$5)),Stammdaten!$A$5:$A$9&amp;" "&amp;Jahresplan!GP$6:GP$10,"")),IF(E204&gt;0,"Namen erst ab Excel 2019, Zahl links stimmt",""))</f>
        <v/>
      </c>
    </row>
    <row r="205">
      <c r="A205" s="32" t="n">
        <v>46584</v>
      </c>
      <c r="B205" s="33" t="inlineStr">
        <is>
          <t>Fr</t>
        </is>
      </c>
      <c r="C205" s="34">
        <f>IF($B$5="alle",COUNTIF(Jahresplan!GQ$6:GQ$10,"U")+COUNTIF(Jahresplan!GQ$6:GQ$10,"K")+COUNTIF(Jahresplan!GQ$6:GQ$10,"KK")+COUNTIF(Jahresplan!GQ$6:GQ$10,"F")+COUNTIF(Jahresplan!GQ$6:GQ$10,"S")+COUNTIF(Jahresplan!GQ$6:GQ$10,"UB")+COUNTIF(Jahresplan!GQ$6:GQ$10,"H")*0.5,SUMPRODUCT((Stammdaten!$C$5:$C$9=$B$5)*((Jahresplan!GQ$6:GQ$10="U")+(Jahresplan!GQ$6:GQ$10="K")+(Jahresplan!GQ$6:GQ$10="KK")+(Jahresplan!GQ$6:GQ$10="F")+(Jahresplan!GQ$6:GQ$10="S")+(Jahresplan!GQ$6:GQ$10="UB")))+SUMPRODUCT((Stammdaten!$C$5:$C$9=$B$5)*(Jahresplan!GQ$6:GQ$10="H"))*0.5)</f>
        <v/>
      </c>
      <c r="D205" s="35">
        <f>IFERROR(SUMPRODUCT((COUNTIFS(Stammdaten!$D$5:$D$9,Feiertage!$C$1:$R$1,Jahresplan!GQ$6:GQ$10,"")*($B$5="alle")+COUNTIFS(Stammdaten!$C$5:$C$9,$B$5,Stammdaten!$D$5:$D$9,Feiertage!$C$1:$R$1,Jahresplan!GQ$6:GQ$10,"")*($B$5&lt;&gt;"alle"))*INDEX(Feiertage!$C$2:$R$20,MATCH($A205,Feiertage!$A$2:$A$20,0),0)),0)</f>
        <v/>
      </c>
      <c r="E205" s="36">
        <f>IF(AND($B$6="Mo bis Fr",WEEKDAY($A205,2)&gt;5),"",IF(IF($B$5="alle",COUNTA(Stammdaten!$A$5:$A$9),COUNTIF(Stammdaten!$C$5:$C$9,$B$5))=0,"",IF($B$5="alle",COUNTA(Stammdaten!$A$5:$A$9),COUNTIF(Stammdaten!$C$5:$C$9,$B$5))-C205-IF($B$6="alle Tage, auch Feiertage",0,D205)))</f>
        <v/>
      </c>
      <c r="F205" s="37">
        <f>IF(E205="","",IF(E205&lt;$B$4,"ja",""))</f>
        <v/>
      </c>
      <c r="G205" s="38">
        <f t="array" ref="G205">IFERROR(_xlfn.TEXTJOIN(", ",TRUE,IF((Jahresplan!GQ$6:GQ$10&lt;&gt;"")*(($B$5="alle")+(Stammdaten!$C$5:$C$9=$B$5)),Stammdaten!$A$5:$A$9&amp;" "&amp;Jahresplan!GQ$6:GQ$10,"")),IF(E205&gt;0,"Namen erst ab Excel 2019, Zahl links stimmt",""))</f>
        <v/>
      </c>
    </row>
    <row r="206">
      <c r="A206" s="32" t="n">
        <v>46585</v>
      </c>
      <c r="B206" s="39" t="inlineStr">
        <is>
          <t>Sa</t>
        </is>
      </c>
      <c r="C206" s="34">
        <f>IF($B$5="alle",COUNTIF(Jahresplan!GR$6:GR$10,"U")+COUNTIF(Jahresplan!GR$6:GR$10,"K")+COUNTIF(Jahresplan!GR$6:GR$10,"KK")+COUNTIF(Jahresplan!GR$6:GR$10,"F")+COUNTIF(Jahresplan!GR$6:GR$10,"S")+COUNTIF(Jahresplan!GR$6:GR$10,"UB")+COUNTIF(Jahresplan!GR$6:GR$10,"H")*0.5,SUMPRODUCT((Stammdaten!$C$5:$C$9=$B$5)*((Jahresplan!GR$6:GR$10="U")+(Jahresplan!GR$6:GR$10="K")+(Jahresplan!GR$6:GR$10="KK")+(Jahresplan!GR$6:GR$10="F")+(Jahresplan!GR$6:GR$10="S")+(Jahresplan!GR$6:GR$10="UB")))+SUMPRODUCT((Stammdaten!$C$5:$C$9=$B$5)*(Jahresplan!GR$6:GR$10="H"))*0.5)</f>
        <v/>
      </c>
      <c r="D206" s="35">
        <f>IFERROR(SUMPRODUCT((COUNTIFS(Stammdaten!$D$5:$D$9,Feiertage!$C$1:$R$1,Jahresplan!GR$6:GR$10,"")*($B$5="alle")+COUNTIFS(Stammdaten!$C$5:$C$9,$B$5,Stammdaten!$D$5:$D$9,Feiertage!$C$1:$R$1,Jahresplan!GR$6:GR$10,"")*($B$5&lt;&gt;"alle"))*INDEX(Feiertage!$C$2:$R$20,MATCH($A206,Feiertage!$A$2:$A$20,0),0)),0)</f>
        <v/>
      </c>
      <c r="E206" s="36">
        <f>IF(AND($B$6="Mo bis Fr",WEEKDAY($A206,2)&gt;5),"",IF(IF($B$5="alle",COUNTA(Stammdaten!$A$5:$A$9),COUNTIF(Stammdaten!$C$5:$C$9,$B$5))=0,"",IF($B$5="alle",COUNTA(Stammdaten!$A$5:$A$9),COUNTIF(Stammdaten!$C$5:$C$9,$B$5))-C206-IF($B$6="alle Tage, auch Feiertage",0,D206)))</f>
        <v/>
      </c>
      <c r="F206" s="37">
        <f>IF(E206="","",IF(E206&lt;$B$4,"ja",""))</f>
        <v/>
      </c>
      <c r="G206" s="38">
        <f t="array" ref="G206">IFERROR(_xlfn.TEXTJOIN(", ",TRUE,IF((Jahresplan!GR$6:GR$10&lt;&gt;"")*(($B$5="alle")+(Stammdaten!$C$5:$C$9=$B$5)),Stammdaten!$A$5:$A$9&amp;" "&amp;Jahresplan!GR$6:GR$10,"")),IF(E206&gt;0,"Namen erst ab Excel 2019, Zahl links stimmt",""))</f>
        <v/>
      </c>
    </row>
    <row r="207">
      <c r="A207" s="32" t="n">
        <v>46586</v>
      </c>
      <c r="B207" s="39" t="inlineStr">
        <is>
          <t>So</t>
        </is>
      </c>
      <c r="C207" s="34">
        <f>IF($B$5="alle",COUNTIF(Jahresplan!GS$6:GS$10,"U")+COUNTIF(Jahresplan!GS$6:GS$10,"K")+COUNTIF(Jahresplan!GS$6:GS$10,"KK")+COUNTIF(Jahresplan!GS$6:GS$10,"F")+COUNTIF(Jahresplan!GS$6:GS$10,"S")+COUNTIF(Jahresplan!GS$6:GS$10,"UB")+COUNTIF(Jahresplan!GS$6:GS$10,"H")*0.5,SUMPRODUCT((Stammdaten!$C$5:$C$9=$B$5)*((Jahresplan!GS$6:GS$10="U")+(Jahresplan!GS$6:GS$10="K")+(Jahresplan!GS$6:GS$10="KK")+(Jahresplan!GS$6:GS$10="F")+(Jahresplan!GS$6:GS$10="S")+(Jahresplan!GS$6:GS$10="UB")))+SUMPRODUCT((Stammdaten!$C$5:$C$9=$B$5)*(Jahresplan!GS$6:GS$10="H"))*0.5)</f>
        <v/>
      </c>
      <c r="D207" s="35">
        <f>IFERROR(SUMPRODUCT((COUNTIFS(Stammdaten!$D$5:$D$9,Feiertage!$C$1:$R$1,Jahresplan!GS$6:GS$10,"")*($B$5="alle")+COUNTIFS(Stammdaten!$C$5:$C$9,$B$5,Stammdaten!$D$5:$D$9,Feiertage!$C$1:$R$1,Jahresplan!GS$6:GS$10,"")*($B$5&lt;&gt;"alle"))*INDEX(Feiertage!$C$2:$R$20,MATCH($A207,Feiertage!$A$2:$A$20,0),0)),0)</f>
        <v/>
      </c>
      <c r="E207" s="36">
        <f>IF(AND($B$6="Mo bis Fr",WEEKDAY($A207,2)&gt;5),"",IF(IF($B$5="alle",COUNTA(Stammdaten!$A$5:$A$9),COUNTIF(Stammdaten!$C$5:$C$9,$B$5))=0,"",IF($B$5="alle",COUNTA(Stammdaten!$A$5:$A$9),COUNTIF(Stammdaten!$C$5:$C$9,$B$5))-C207-IF($B$6="alle Tage, auch Feiertage",0,D207)))</f>
        <v/>
      </c>
      <c r="F207" s="37">
        <f>IF(E207="","",IF(E207&lt;$B$4,"ja",""))</f>
        <v/>
      </c>
      <c r="G207" s="38">
        <f t="array" ref="G207">IFERROR(_xlfn.TEXTJOIN(", ",TRUE,IF((Jahresplan!GS$6:GS$10&lt;&gt;"")*(($B$5="alle")+(Stammdaten!$C$5:$C$9=$B$5)),Stammdaten!$A$5:$A$9&amp;" "&amp;Jahresplan!GS$6:GS$10,"")),IF(E207&gt;0,"Namen erst ab Excel 2019, Zahl links stimmt",""))</f>
        <v/>
      </c>
    </row>
    <row r="208">
      <c r="A208" s="32" t="n">
        <v>46587</v>
      </c>
      <c r="B208" s="33" t="inlineStr">
        <is>
          <t>Mo</t>
        </is>
      </c>
      <c r="C208" s="34">
        <f>IF($B$5="alle",COUNTIF(Jahresplan!GT$6:GT$10,"U")+COUNTIF(Jahresplan!GT$6:GT$10,"K")+COUNTIF(Jahresplan!GT$6:GT$10,"KK")+COUNTIF(Jahresplan!GT$6:GT$10,"F")+COUNTIF(Jahresplan!GT$6:GT$10,"S")+COUNTIF(Jahresplan!GT$6:GT$10,"UB")+COUNTIF(Jahresplan!GT$6:GT$10,"H")*0.5,SUMPRODUCT((Stammdaten!$C$5:$C$9=$B$5)*((Jahresplan!GT$6:GT$10="U")+(Jahresplan!GT$6:GT$10="K")+(Jahresplan!GT$6:GT$10="KK")+(Jahresplan!GT$6:GT$10="F")+(Jahresplan!GT$6:GT$10="S")+(Jahresplan!GT$6:GT$10="UB")))+SUMPRODUCT((Stammdaten!$C$5:$C$9=$B$5)*(Jahresplan!GT$6:GT$10="H"))*0.5)</f>
        <v/>
      </c>
      <c r="D208" s="35">
        <f>IFERROR(SUMPRODUCT((COUNTIFS(Stammdaten!$D$5:$D$9,Feiertage!$C$1:$R$1,Jahresplan!GT$6:GT$10,"")*($B$5="alle")+COUNTIFS(Stammdaten!$C$5:$C$9,$B$5,Stammdaten!$D$5:$D$9,Feiertage!$C$1:$R$1,Jahresplan!GT$6:GT$10,"")*($B$5&lt;&gt;"alle"))*INDEX(Feiertage!$C$2:$R$20,MATCH($A208,Feiertage!$A$2:$A$20,0),0)),0)</f>
        <v/>
      </c>
      <c r="E208" s="36">
        <f>IF(AND($B$6="Mo bis Fr",WEEKDAY($A208,2)&gt;5),"",IF(IF($B$5="alle",COUNTA(Stammdaten!$A$5:$A$9),COUNTIF(Stammdaten!$C$5:$C$9,$B$5))=0,"",IF($B$5="alle",COUNTA(Stammdaten!$A$5:$A$9),COUNTIF(Stammdaten!$C$5:$C$9,$B$5))-C208-IF($B$6="alle Tage, auch Feiertage",0,D208)))</f>
        <v/>
      </c>
      <c r="F208" s="37">
        <f>IF(E208="","",IF(E208&lt;$B$4,"ja",""))</f>
        <v/>
      </c>
      <c r="G208" s="38">
        <f t="array" ref="G208">IFERROR(_xlfn.TEXTJOIN(", ",TRUE,IF((Jahresplan!GT$6:GT$10&lt;&gt;"")*(($B$5="alle")+(Stammdaten!$C$5:$C$9=$B$5)),Stammdaten!$A$5:$A$9&amp;" "&amp;Jahresplan!GT$6:GT$10,"")),IF(E208&gt;0,"Namen erst ab Excel 2019, Zahl links stimmt",""))</f>
        <v/>
      </c>
    </row>
    <row r="209">
      <c r="A209" s="32" t="n">
        <v>46588</v>
      </c>
      <c r="B209" s="33" t="inlineStr">
        <is>
          <t>Di</t>
        </is>
      </c>
      <c r="C209" s="34">
        <f>IF($B$5="alle",COUNTIF(Jahresplan!GU$6:GU$10,"U")+COUNTIF(Jahresplan!GU$6:GU$10,"K")+COUNTIF(Jahresplan!GU$6:GU$10,"KK")+COUNTIF(Jahresplan!GU$6:GU$10,"F")+COUNTIF(Jahresplan!GU$6:GU$10,"S")+COUNTIF(Jahresplan!GU$6:GU$10,"UB")+COUNTIF(Jahresplan!GU$6:GU$10,"H")*0.5,SUMPRODUCT((Stammdaten!$C$5:$C$9=$B$5)*((Jahresplan!GU$6:GU$10="U")+(Jahresplan!GU$6:GU$10="K")+(Jahresplan!GU$6:GU$10="KK")+(Jahresplan!GU$6:GU$10="F")+(Jahresplan!GU$6:GU$10="S")+(Jahresplan!GU$6:GU$10="UB")))+SUMPRODUCT((Stammdaten!$C$5:$C$9=$B$5)*(Jahresplan!GU$6:GU$10="H"))*0.5)</f>
        <v/>
      </c>
      <c r="D209" s="35">
        <f>IFERROR(SUMPRODUCT((COUNTIFS(Stammdaten!$D$5:$D$9,Feiertage!$C$1:$R$1,Jahresplan!GU$6:GU$10,"")*($B$5="alle")+COUNTIFS(Stammdaten!$C$5:$C$9,$B$5,Stammdaten!$D$5:$D$9,Feiertage!$C$1:$R$1,Jahresplan!GU$6:GU$10,"")*($B$5&lt;&gt;"alle"))*INDEX(Feiertage!$C$2:$R$20,MATCH($A209,Feiertage!$A$2:$A$20,0),0)),0)</f>
        <v/>
      </c>
      <c r="E209" s="36">
        <f>IF(AND($B$6="Mo bis Fr",WEEKDAY($A209,2)&gt;5),"",IF(IF($B$5="alle",COUNTA(Stammdaten!$A$5:$A$9),COUNTIF(Stammdaten!$C$5:$C$9,$B$5))=0,"",IF($B$5="alle",COUNTA(Stammdaten!$A$5:$A$9),COUNTIF(Stammdaten!$C$5:$C$9,$B$5))-C209-IF($B$6="alle Tage, auch Feiertage",0,D209)))</f>
        <v/>
      </c>
      <c r="F209" s="37">
        <f>IF(E209="","",IF(E209&lt;$B$4,"ja",""))</f>
        <v/>
      </c>
      <c r="G209" s="38">
        <f t="array" ref="G209">IFERROR(_xlfn.TEXTJOIN(", ",TRUE,IF((Jahresplan!GU$6:GU$10&lt;&gt;"")*(($B$5="alle")+(Stammdaten!$C$5:$C$9=$B$5)),Stammdaten!$A$5:$A$9&amp;" "&amp;Jahresplan!GU$6:GU$10,"")),IF(E209&gt;0,"Namen erst ab Excel 2019, Zahl links stimmt",""))</f>
        <v/>
      </c>
    </row>
    <row r="210">
      <c r="A210" s="32" t="n">
        <v>46589</v>
      </c>
      <c r="B210" s="33" t="inlineStr">
        <is>
          <t>Mi</t>
        </is>
      </c>
      <c r="C210" s="34">
        <f>IF($B$5="alle",COUNTIF(Jahresplan!GV$6:GV$10,"U")+COUNTIF(Jahresplan!GV$6:GV$10,"K")+COUNTIF(Jahresplan!GV$6:GV$10,"KK")+COUNTIF(Jahresplan!GV$6:GV$10,"F")+COUNTIF(Jahresplan!GV$6:GV$10,"S")+COUNTIF(Jahresplan!GV$6:GV$10,"UB")+COUNTIF(Jahresplan!GV$6:GV$10,"H")*0.5,SUMPRODUCT((Stammdaten!$C$5:$C$9=$B$5)*((Jahresplan!GV$6:GV$10="U")+(Jahresplan!GV$6:GV$10="K")+(Jahresplan!GV$6:GV$10="KK")+(Jahresplan!GV$6:GV$10="F")+(Jahresplan!GV$6:GV$10="S")+(Jahresplan!GV$6:GV$10="UB")))+SUMPRODUCT((Stammdaten!$C$5:$C$9=$B$5)*(Jahresplan!GV$6:GV$10="H"))*0.5)</f>
        <v/>
      </c>
      <c r="D210" s="35">
        <f>IFERROR(SUMPRODUCT((COUNTIFS(Stammdaten!$D$5:$D$9,Feiertage!$C$1:$R$1,Jahresplan!GV$6:GV$10,"")*($B$5="alle")+COUNTIFS(Stammdaten!$C$5:$C$9,$B$5,Stammdaten!$D$5:$D$9,Feiertage!$C$1:$R$1,Jahresplan!GV$6:GV$10,"")*($B$5&lt;&gt;"alle"))*INDEX(Feiertage!$C$2:$R$20,MATCH($A210,Feiertage!$A$2:$A$20,0),0)),0)</f>
        <v/>
      </c>
      <c r="E210" s="36">
        <f>IF(AND($B$6="Mo bis Fr",WEEKDAY($A210,2)&gt;5),"",IF(IF($B$5="alle",COUNTA(Stammdaten!$A$5:$A$9),COUNTIF(Stammdaten!$C$5:$C$9,$B$5))=0,"",IF($B$5="alle",COUNTA(Stammdaten!$A$5:$A$9),COUNTIF(Stammdaten!$C$5:$C$9,$B$5))-C210-IF($B$6="alle Tage, auch Feiertage",0,D210)))</f>
        <v/>
      </c>
      <c r="F210" s="37">
        <f>IF(E210="","",IF(E210&lt;$B$4,"ja",""))</f>
        <v/>
      </c>
      <c r="G210" s="38">
        <f t="array" ref="G210">IFERROR(_xlfn.TEXTJOIN(", ",TRUE,IF((Jahresplan!GV$6:GV$10&lt;&gt;"")*(($B$5="alle")+(Stammdaten!$C$5:$C$9=$B$5)),Stammdaten!$A$5:$A$9&amp;" "&amp;Jahresplan!GV$6:GV$10,"")),IF(E210&gt;0,"Namen erst ab Excel 2019, Zahl links stimmt",""))</f>
        <v/>
      </c>
    </row>
    <row r="211">
      <c r="A211" s="32" t="n">
        <v>46590</v>
      </c>
      <c r="B211" s="33" t="inlineStr">
        <is>
          <t>Do</t>
        </is>
      </c>
      <c r="C211" s="34">
        <f>IF($B$5="alle",COUNTIF(Jahresplan!GW$6:GW$10,"U")+COUNTIF(Jahresplan!GW$6:GW$10,"K")+COUNTIF(Jahresplan!GW$6:GW$10,"KK")+COUNTIF(Jahresplan!GW$6:GW$10,"F")+COUNTIF(Jahresplan!GW$6:GW$10,"S")+COUNTIF(Jahresplan!GW$6:GW$10,"UB")+COUNTIF(Jahresplan!GW$6:GW$10,"H")*0.5,SUMPRODUCT((Stammdaten!$C$5:$C$9=$B$5)*((Jahresplan!GW$6:GW$10="U")+(Jahresplan!GW$6:GW$10="K")+(Jahresplan!GW$6:GW$10="KK")+(Jahresplan!GW$6:GW$10="F")+(Jahresplan!GW$6:GW$10="S")+(Jahresplan!GW$6:GW$10="UB")))+SUMPRODUCT((Stammdaten!$C$5:$C$9=$B$5)*(Jahresplan!GW$6:GW$10="H"))*0.5)</f>
        <v/>
      </c>
      <c r="D211" s="35">
        <f>IFERROR(SUMPRODUCT((COUNTIFS(Stammdaten!$D$5:$D$9,Feiertage!$C$1:$R$1,Jahresplan!GW$6:GW$10,"")*($B$5="alle")+COUNTIFS(Stammdaten!$C$5:$C$9,$B$5,Stammdaten!$D$5:$D$9,Feiertage!$C$1:$R$1,Jahresplan!GW$6:GW$10,"")*($B$5&lt;&gt;"alle"))*INDEX(Feiertage!$C$2:$R$20,MATCH($A211,Feiertage!$A$2:$A$20,0),0)),0)</f>
        <v/>
      </c>
      <c r="E211" s="36">
        <f>IF(AND($B$6="Mo bis Fr",WEEKDAY($A211,2)&gt;5),"",IF(IF($B$5="alle",COUNTA(Stammdaten!$A$5:$A$9),COUNTIF(Stammdaten!$C$5:$C$9,$B$5))=0,"",IF($B$5="alle",COUNTA(Stammdaten!$A$5:$A$9),COUNTIF(Stammdaten!$C$5:$C$9,$B$5))-C211-IF($B$6="alle Tage, auch Feiertage",0,D211)))</f>
        <v/>
      </c>
      <c r="F211" s="37">
        <f>IF(E211="","",IF(E211&lt;$B$4,"ja",""))</f>
        <v/>
      </c>
      <c r="G211" s="38">
        <f t="array" ref="G211">IFERROR(_xlfn.TEXTJOIN(", ",TRUE,IF((Jahresplan!GW$6:GW$10&lt;&gt;"")*(($B$5="alle")+(Stammdaten!$C$5:$C$9=$B$5)),Stammdaten!$A$5:$A$9&amp;" "&amp;Jahresplan!GW$6:GW$10,"")),IF(E211&gt;0,"Namen erst ab Excel 2019, Zahl links stimmt",""))</f>
        <v/>
      </c>
    </row>
    <row r="212">
      <c r="A212" s="32" t="n">
        <v>46591</v>
      </c>
      <c r="B212" s="33" t="inlineStr">
        <is>
          <t>Fr</t>
        </is>
      </c>
      <c r="C212" s="34">
        <f>IF($B$5="alle",COUNTIF(Jahresplan!GX$6:GX$10,"U")+COUNTIF(Jahresplan!GX$6:GX$10,"K")+COUNTIF(Jahresplan!GX$6:GX$10,"KK")+COUNTIF(Jahresplan!GX$6:GX$10,"F")+COUNTIF(Jahresplan!GX$6:GX$10,"S")+COUNTIF(Jahresplan!GX$6:GX$10,"UB")+COUNTIF(Jahresplan!GX$6:GX$10,"H")*0.5,SUMPRODUCT((Stammdaten!$C$5:$C$9=$B$5)*((Jahresplan!GX$6:GX$10="U")+(Jahresplan!GX$6:GX$10="K")+(Jahresplan!GX$6:GX$10="KK")+(Jahresplan!GX$6:GX$10="F")+(Jahresplan!GX$6:GX$10="S")+(Jahresplan!GX$6:GX$10="UB")))+SUMPRODUCT((Stammdaten!$C$5:$C$9=$B$5)*(Jahresplan!GX$6:GX$10="H"))*0.5)</f>
        <v/>
      </c>
      <c r="D212" s="35">
        <f>IFERROR(SUMPRODUCT((COUNTIFS(Stammdaten!$D$5:$D$9,Feiertage!$C$1:$R$1,Jahresplan!GX$6:GX$10,"")*($B$5="alle")+COUNTIFS(Stammdaten!$C$5:$C$9,$B$5,Stammdaten!$D$5:$D$9,Feiertage!$C$1:$R$1,Jahresplan!GX$6:GX$10,"")*($B$5&lt;&gt;"alle"))*INDEX(Feiertage!$C$2:$R$20,MATCH($A212,Feiertage!$A$2:$A$20,0),0)),0)</f>
        <v/>
      </c>
      <c r="E212" s="36">
        <f>IF(AND($B$6="Mo bis Fr",WEEKDAY($A212,2)&gt;5),"",IF(IF($B$5="alle",COUNTA(Stammdaten!$A$5:$A$9),COUNTIF(Stammdaten!$C$5:$C$9,$B$5))=0,"",IF($B$5="alle",COUNTA(Stammdaten!$A$5:$A$9),COUNTIF(Stammdaten!$C$5:$C$9,$B$5))-C212-IF($B$6="alle Tage, auch Feiertage",0,D212)))</f>
        <v/>
      </c>
      <c r="F212" s="37">
        <f>IF(E212="","",IF(E212&lt;$B$4,"ja",""))</f>
        <v/>
      </c>
      <c r="G212" s="38">
        <f t="array" ref="G212">IFERROR(_xlfn.TEXTJOIN(", ",TRUE,IF((Jahresplan!GX$6:GX$10&lt;&gt;"")*(($B$5="alle")+(Stammdaten!$C$5:$C$9=$B$5)),Stammdaten!$A$5:$A$9&amp;" "&amp;Jahresplan!GX$6:GX$10,"")),IF(E212&gt;0,"Namen erst ab Excel 2019, Zahl links stimmt",""))</f>
        <v/>
      </c>
    </row>
    <row r="213">
      <c r="A213" s="32" t="n">
        <v>46592</v>
      </c>
      <c r="B213" s="39" t="inlineStr">
        <is>
          <t>Sa</t>
        </is>
      </c>
      <c r="C213" s="34">
        <f>IF($B$5="alle",COUNTIF(Jahresplan!GY$6:GY$10,"U")+COUNTIF(Jahresplan!GY$6:GY$10,"K")+COUNTIF(Jahresplan!GY$6:GY$10,"KK")+COUNTIF(Jahresplan!GY$6:GY$10,"F")+COUNTIF(Jahresplan!GY$6:GY$10,"S")+COUNTIF(Jahresplan!GY$6:GY$10,"UB")+COUNTIF(Jahresplan!GY$6:GY$10,"H")*0.5,SUMPRODUCT((Stammdaten!$C$5:$C$9=$B$5)*((Jahresplan!GY$6:GY$10="U")+(Jahresplan!GY$6:GY$10="K")+(Jahresplan!GY$6:GY$10="KK")+(Jahresplan!GY$6:GY$10="F")+(Jahresplan!GY$6:GY$10="S")+(Jahresplan!GY$6:GY$10="UB")))+SUMPRODUCT((Stammdaten!$C$5:$C$9=$B$5)*(Jahresplan!GY$6:GY$10="H"))*0.5)</f>
        <v/>
      </c>
      <c r="D213" s="35">
        <f>IFERROR(SUMPRODUCT((COUNTIFS(Stammdaten!$D$5:$D$9,Feiertage!$C$1:$R$1,Jahresplan!GY$6:GY$10,"")*($B$5="alle")+COUNTIFS(Stammdaten!$C$5:$C$9,$B$5,Stammdaten!$D$5:$D$9,Feiertage!$C$1:$R$1,Jahresplan!GY$6:GY$10,"")*($B$5&lt;&gt;"alle"))*INDEX(Feiertage!$C$2:$R$20,MATCH($A213,Feiertage!$A$2:$A$20,0),0)),0)</f>
        <v/>
      </c>
      <c r="E213" s="36">
        <f>IF(AND($B$6="Mo bis Fr",WEEKDAY($A213,2)&gt;5),"",IF(IF($B$5="alle",COUNTA(Stammdaten!$A$5:$A$9),COUNTIF(Stammdaten!$C$5:$C$9,$B$5))=0,"",IF($B$5="alle",COUNTA(Stammdaten!$A$5:$A$9),COUNTIF(Stammdaten!$C$5:$C$9,$B$5))-C213-IF($B$6="alle Tage, auch Feiertage",0,D213)))</f>
        <v/>
      </c>
      <c r="F213" s="37">
        <f>IF(E213="","",IF(E213&lt;$B$4,"ja",""))</f>
        <v/>
      </c>
      <c r="G213" s="38">
        <f t="array" ref="G213">IFERROR(_xlfn.TEXTJOIN(", ",TRUE,IF((Jahresplan!GY$6:GY$10&lt;&gt;"")*(($B$5="alle")+(Stammdaten!$C$5:$C$9=$B$5)),Stammdaten!$A$5:$A$9&amp;" "&amp;Jahresplan!GY$6:GY$10,"")),IF(E213&gt;0,"Namen erst ab Excel 2019, Zahl links stimmt",""))</f>
        <v/>
      </c>
    </row>
    <row r="214">
      <c r="A214" s="32" t="n">
        <v>46593</v>
      </c>
      <c r="B214" s="39" t="inlineStr">
        <is>
          <t>So</t>
        </is>
      </c>
      <c r="C214" s="34">
        <f>IF($B$5="alle",COUNTIF(Jahresplan!GZ$6:GZ$10,"U")+COUNTIF(Jahresplan!GZ$6:GZ$10,"K")+COUNTIF(Jahresplan!GZ$6:GZ$10,"KK")+COUNTIF(Jahresplan!GZ$6:GZ$10,"F")+COUNTIF(Jahresplan!GZ$6:GZ$10,"S")+COUNTIF(Jahresplan!GZ$6:GZ$10,"UB")+COUNTIF(Jahresplan!GZ$6:GZ$10,"H")*0.5,SUMPRODUCT((Stammdaten!$C$5:$C$9=$B$5)*((Jahresplan!GZ$6:GZ$10="U")+(Jahresplan!GZ$6:GZ$10="K")+(Jahresplan!GZ$6:GZ$10="KK")+(Jahresplan!GZ$6:GZ$10="F")+(Jahresplan!GZ$6:GZ$10="S")+(Jahresplan!GZ$6:GZ$10="UB")))+SUMPRODUCT((Stammdaten!$C$5:$C$9=$B$5)*(Jahresplan!GZ$6:GZ$10="H"))*0.5)</f>
        <v/>
      </c>
      <c r="D214" s="35">
        <f>IFERROR(SUMPRODUCT((COUNTIFS(Stammdaten!$D$5:$D$9,Feiertage!$C$1:$R$1,Jahresplan!GZ$6:GZ$10,"")*($B$5="alle")+COUNTIFS(Stammdaten!$C$5:$C$9,$B$5,Stammdaten!$D$5:$D$9,Feiertage!$C$1:$R$1,Jahresplan!GZ$6:GZ$10,"")*($B$5&lt;&gt;"alle"))*INDEX(Feiertage!$C$2:$R$20,MATCH($A214,Feiertage!$A$2:$A$20,0),0)),0)</f>
        <v/>
      </c>
      <c r="E214" s="36">
        <f>IF(AND($B$6="Mo bis Fr",WEEKDAY($A214,2)&gt;5),"",IF(IF($B$5="alle",COUNTA(Stammdaten!$A$5:$A$9),COUNTIF(Stammdaten!$C$5:$C$9,$B$5))=0,"",IF($B$5="alle",COUNTA(Stammdaten!$A$5:$A$9),COUNTIF(Stammdaten!$C$5:$C$9,$B$5))-C214-IF($B$6="alle Tage, auch Feiertage",0,D214)))</f>
        <v/>
      </c>
      <c r="F214" s="37">
        <f>IF(E214="","",IF(E214&lt;$B$4,"ja",""))</f>
        <v/>
      </c>
      <c r="G214" s="38">
        <f t="array" ref="G214">IFERROR(_xlfn.TEXTJOIN(", ",TRUE,IF((Jahresplan!GZ$6:GZ$10&lt;&gt;"")*(($B$5="alle")+(Stammdaten!$C$5:$C$9=$B$5)),Stammdaten!$A$5:$A$9&amp;" "&amp;Jahresplan!GZ$6:GZ$10,"")),IF(E214&gt;0,"Namen erst ab Excel 2019, Zahl links stimmt",""))</f>
        <v/>
      </c>
    </row>
    <row r="215">
      <c r="A215" s="32" t="n">
        <v>46594</v>
      </c>
      <c r="B215" s="33" t="inlineStr">
        <is>
          <t>Mo</t>
        </is>
      </c>
      <c r="C215" s="34">
        <f>IF($B$5="alle",COUNTIF(Jahresplan!HA$6:HA$10,"U")+COUNTIF(Jahresplan!HA$6:HA$10,"K")+COUNTIF(Jahresplan!HA$6:HA$10,"KK")+COUNTIF(Jahresplan!HA$6:HA$10,"F")+COUNTIF(Jahresplan!HA$6:HA$10,"S")+COUNTIF(Jahresplan!HA$6:HA$10,"UB")+COUNTIF(Jahresplan!HA$6:HA$10,"H")*0.5,SUMPRODUCT((Stammdaten!$C$5:$C$9=$B$5)*((Jahresplan!HA$6:HA$10="U")+(Jahresplan!HA$6:HA$10="K")+(Jahresplan!HA$6:HA$10="KK")+(Jahresplan!HA$6:HA$10="F")+(Jahresplan!HA$6:HA$10="S")+(Jahresplan!HA$6:HA$10="UB")))+SUMPRODUCT((Stammdaten!$C$5:$C$9=$B$5)*(Jahresplan!HA$6:HA$10="H"))*0.5)</f>
        <v/>
      </c>
      <c r="D215" s="35">
        <f>IFERROR(SUMPRODUCT((COUNTIFS(Stammdaten!$D$5:$D$9,Feiertage!$C$1:$R$1,Jahresplan!HA$6:HA$10,"")*($B$5="alle")+COUNTIFS(Stammdaten!$C$5:$C$9,$B$5,Stammdaten!$D$5:$D$9,Feiertage!$C$1:$R$1,Jahresplan!HA$6:HA$10,"")*($B$5&lt;&gt;"alle"))*INDEX(Feiertage!$C$2:$R$20,MATCH($A215,Feiertage!$A$2:$A$20,0),0)),0)</f>
        <v/>
      </c>
      <c r="E215" s="36">
        <f>IF(AND($B$6="Mo bis Fr",WEEKDAY($A215,2)&gt;5),"",IF(IF($B$5="alle",COUNTA(Stammdaten!$A$5:$A$9),COUNTIF(Stammdaten!$C$5:$C$9,$B$5))=0,"",IF($B$5="alle",COUNTA(Stammdaten!$A$5:$A$9),COUNTIF(Stammdaten!$C$5:$C$9,$B$5))-C215-IF($B$6="alle Tage, auch Feiertage",0,D215)))</f>
        <v/>
      </c>
      <c r="F215" s="37">
        <f>IF(E215="","",IF(E215&lt;$B$4,"ja",""))</f>
        <v/>
      </c>
      <c r="G215" s="38">
        <f t="array" ref="G215">IFERROR(_xlfn.TEXTJOIN(", ",TRUE,IF((Jahresplan!HA$6:HA$10&lt;&gt;"")*(($B$5="alle")+(Stammdaten!$C$5:$C$9=$B$5)),Stammdaten!$A$5:$A$9&amp;" "&amp;Jahresplan!HA$6:HA$10,"")),IF(E215&gt;0,"Namen erst ab Excel 2019, Zahl links stimmt",""))</f>
        <v/>
      </c>
    </row>
    <row r="216">
      <c r="A216" s="32" t="n">
        <v>46595</v>
      </c>
      <c r="B216" s="33" t="inlineStr">
        <is>
          <t>Di</t>
        </is>
      </c>
      <c r="C216" s="34">
        <f>IF($B$5="alle",COUNTIF(Jahresplan!HB$6:HB$10,"U")+COUNTIF(Jahresplan!HB$6:HB$10,"K")+COUNTIF(Jahresplan!HB$6:HB$10,"KK")+COUNTIF(Jahresplan!HB$6:HB$10,"F")+COUNTIF(Jahresplan!HB$6:HB$10,"S")+COUNTIF(Jahresplan!HB$6:HB$10,"UB")+COUNTIF(Jahresplan!HB$6:HB$10,"H")*0.5,SUMPRODUCT((Stammdaten!$C$5:$C$9=$B$5)*((Jahresplan!HB$6:HB$10="U")+(Jahresplan!HB$6:HB$10="K")+(Jahresplan!HB$6:HB$10="KK")+(Jahresplan!HB$6:HB$10="F")+(Jahresplan!HB$6:HB$10="S")+(Jahresplan!HB$6:HB$10="UB")))+SUMPRODUCT((Stammdaten!$C$5:$C$9=$B$5)*(Jahresplan!HB$6:HB$10="H"))*0.5)</f>
        <v/>
      </c>
      <c r="D216" s="35">
        <f>IFERROR(SUMPRODUCT((COUNTIFS(Stammdaten!$D$5:$D$9,Feiertage!$C$1:$R$1,Jahresplan!HB$6:HB$10,"")*($B$5="alle")+COUNTIFS(Stammdaten!$C$5:$C$9,$B$5,Stammdaten!$D$5:$D$9,Feiertage!$C$1:$R$1,Jahresplan!HB$6:HB$10,"")*($B$5&lt;&gt;"alle"))*INDEX(Feiertage!$C$2:$R$20,MATCH($A216,Feiertage!$A$2:$A$20,0),0)),0)</f>
        <v/>
      </c>
      <c r="E216" s="36">
        <f>IF(AND($B$6="Mo bis Fr",WEEKDAY($A216,2)&gt;5),"",IF(IF($B$5="alle",COUNTA(Stammdaten!$A$5:$A$9),COUNTIF(Stammdaten!$C$5:$C$9,$B$5))=0,"",IF($B$5="alle",COUNTA(Stammdaten!$A$5:$A$9),COUNTIF(Stammdaten!$C$5:$C$9,$B$5))-C216-IF($B$6="alle Tage, auch Feiertage",0,D216)))</f>
        <v/>
      </c>
      <c r="F216" s="37">
        <f>IF(E216="","",IF(E216&lt;$B$4,"ja",""))</f>
        <v/>
      </c>
      <c r="G216" s="38">
        <f t="array" ref="G216">IFERROR(_xlfn.TEXTJOIN(", ",TRUE,IF((Jahresplan!HB$6:HB$10&lt;&gt;"")*(($B$5="alle")+(Stammdaten!$C$5:$C$9=$B$5)),Stammdaten!$A$5:$A$9&amp;" "&amp;Jahresplan!HB$6:HB$10,"")),IF(E216&gt;0,"Namen erst ab Excel 2019, Zahl links stimmt",""))</f>
        <v/>
      </c>
    </row>
    <row r="217">
      <c r="A217" s="32" t="n">
        <v>46596</v>
      </c>
      <c r="B217" s="33" t="inlineStr">
        <is>
          <t>Mi</t>
        </is>
      </c>
      <c r="C217" s="34">
        <f>IF($B$5="alle",COUNTIF(Jahresplan!HC$6:HC$10,"U")+COUNTIF(Jahresplan!HC$6:HC$10,"K")+COUNTIF(Jahresplan!HC$6:HC$10,"KK")+COUNTIF(Jahresplan!HC$6:HC$10,"F")+COUNTIF(Jahresplan!HC$6:HC$10,"S")+COUNTIF(Jahresplan!HC$6:HC$10,"UB")+COUNTIF(Jahresplan!HC$6:HC$10,"H")*0.5,SUMPRODUCT((Stammdaten!$C$5:$C$9=$B$5)*((Jahresplan!HC$6:HC$10="U")+(Jahresplan!HC$6:HC$10="K")+(Jahresplan!HC$6:HC$10="KK")+(Jahresplan!HC$6:HC$10="F")+(Jahresplan!HC$6:HC$10="S")+(Jahresplan!HC$6:HC$10="UB")))+SUMPRODUCT((Stammdaten!$C$5:$C$9=$B$5)*(Jahresplan!HC$6:HC$10="H"))*0.5)</f>
        <v/>
      </c>
      <c r="D217" s="35">
        <f>IFERROR(SUMPRODUCT((COUNTIFS(Stammdaten!$D$5:$D$9,Feiertage!$C$1:$R$1,Jahresplan!HC$6:HC$10,"")*($B$5="alle")+COUNTIFS(Stammdaten!$C$5:$C$9,$B$5,Stammdaten!$D$5:$D$9,Feiertage!$C$1:$R$1,Jahresplan!HC$6:HC$10,"")*($B$5&lt;&gt;"alle"))*INDEX(Feiertage!$C$2:$R$20,MATCH($A217,Feiertage!$A$2:$A$20,0),0)),0)</f>
        <v/>
      </c>
      <c r="E217" s="36">
        <f>IF(AND($B$6="Mo bis Fr",WEEKDAY($A217,2)&gt;5),"",IF(IF($B$5="alle",COUNTA(Stammdaten!$A$5:$A$9),COUNTIF(Stammdaten!$C$5:$C$9,$B$5))=0,"",IF($B$5="alle",COUNTA(Stammdaten!$A$5:$A$9),COUNTIF(Stammdaten!$C$5:$C$9,$B$5))-C217-IF($B$6="alle Tage, auch Feiertage",0,D217)))</f>
        <v/>
      </c>
      <c r="F217" s="37">
        <f>IF(E217="","",IF(E217&lt;$B$4,"ja",""))</f>
        <v/>
      </c>
      <c r="G217" s="38">
        <f t="array" ref="G217">IFERROR(_xlfn.TEXTJOIN(", ",TRUE,IF((Jahresplan!HC$6:HC$10&lt;&gt;"")*(($B$5="alle")+(Stammdaten!$C$5:$C$9=$B$5)),Stammdaten!$A$5:$A$9&amp;" "&amp;Jahresplan!HC$6:HC$10,"")),IF(E217&gt;0,"Namen erst ab Excel 2019, Zahl links stimmt",""))</f>
        <v/>
      </c>
    </row>
    <row r="218">
      <c r="A218" s="32" t="n">
        <v>46597</v>
      </c>
      <c r="B218" s="33" t="inlineStr">
        <is>
          <t>Do</t>
        </is>
      </c>
      <c r="C218" s="34">
        <f>IF($B$5="alle",COUNTIF(Jahresplan!HD$6:HD$10,"U")+COUNTIF(Jahresplan!HD$6:HD$10,"K")+COUNTIF(Jahresplan!HD$6:HD$10,"KK")+COUNTIF(Jahresplan!HD$6:HD$10,"F")+COUNTIF(Jahresplan!HD$6:HD$10,"S")+COUNTIF(Jahresplan!HD$6:HD$10,"UB")+COUNTIF(Jahresplan!HD$6:HD$10,"H")*0.5,SUMPRODUCT((Stammdaten!$C$5:$C$9=$B$5)*((Jahresplan!HD$6:HD$10="U")+(Jahresplan!HD$6:HD$10="K")+(Jahresplan!HD$6:HD$10="KK")+(Jahresplan!HD$6:HD$10="F")+(Jahresplan!HD$6:HD$10="S")+(Jahresplan!HD$6:HD$10="UB")))+SUMPRODUCT((Stammdaten!$C$5:$C$9=$B$5)*(Jahresplan!HD$6:HD$10="H"))*0.5)</f>
        <v/>
      </c>
      <c r="D218" s="35">
        <f>IFERROR(SUMPRODUCT((COUNTIFS(Stammdaten!$D$5:$D$9,Feiertage!$C$1:$R$1,Jahresplan!HD$6:HD$10,"")*($B$5="alle")+COUNTIFS(Stammdaten!$C$5:$C$9,$B$5,Stammdaten!$D$5:$D$9,Feiertage!$C$1:$R$1,Jahresplan!HD$6:HD$10,"")*($B$5&lt;&gt;"alle"))*INDEX(Feiertage!$C$2:$R$20,MATCH($A218,Feiertage!$A$2:$A$20,0),0)),0)</f>
        <v/>
      </c>
      <c r="E218" s="36">
        <f>IF(AND($B$6="Mo bis Fr",WEEKDAY($A218,2)&gt;5),"",IF(IF($B$5="alle",COUNTA(Stammdaten!$A$5:$A$9),COUNTIF(Stammdaten!$C$5:$C$9,$B$5))=0,"",IF($B$5="alle",COUNTA(Stammdaten!$A$5:$A$9),COUNTIF(Stammdaten!$C$5:$C$9,$B$5))-C218-IF($B$6="alle Tage, auch Feiertage",0,D218)))</f>
        <v/>
      </c>
      <c r="F218" s="37">
        <f>IF(E218="","",IF(E218&lt;$B$4,"ja",""))</f>
        <v/>
      </c>
      <c r="G218" s="38">
        <f t="array" ref="G218">IFERROR(_xlfn.TEXTJOIN(", ",TRUE,IF((Jahresplan!HD$6:HD$10&lt;&gt;"")*(($B$5="alle")+(Stammdaten!$C$5:$C$9=$B$5)),Stammdaten!$A$5:$A$9&amp;" "&amp;Jahresplan!HD$6:HD$10,"")),IF(E218&gt;0,"Namen erst ab Excel 2019, Zahl links stimmt",""))</f>
        <v/>
      </c>
    </row>
    <row r="219">
      <c r="A219" s="32" t="n">
        <v>46598</v>
      </c>
      <c r="B219" s="33" t="inlineStr">
        <is>
          <t>Fr</t>
        </is>
      </c>
      <c r="C219" s="34">
        <f>IF($B$5="alle",COUNTIF(Jahresplan!HE$6:HE$10,"U")+COUNTIF(Jahresplan!HE$6:HE$10,"K")+COUNTIF(Jahresplan!HE$6:HE$10,"KK")+COUNTIF(Jahresplan!HE$6:HE$10,"F")+COUNTIF(Jahresplan!HE$6:HE$10,"S")+COUNTIF(Jahresplan!HE$6:HE$10,"UB")+COUNTIF(Jahresplan!HE$6:HE$10,"H")*0.5,SUMPRODUCT((Stammdaten!$C$5:$C$9=$B$5)*((Jahresplan!HE$6:HE$10="U")+(Jahresplan!HE$6:HE$10="K")+(Jahresplan!HE$6:HE$10="KK")+(Jahresplan!HE$6:HE$10="F")+(Jahresplan!HE$6:HE$10="S")+(Jahresplan!HE$6:HE$10="UB")))+SUMPRODUCT((Stammdaten!$C$5:$C$9=$B$5)*(Jahresplan!HE$6:HE$10="H"))*0.5)</f>
        <v/>
      </c>
      <c r="D219" s="35">
        <f>IFERROR(SUMPRODUCT((COUNTIFS(Stammdaten!$D$5:$D$9,Feiertage!$C$1:$R$1,Jahresplan!HE$6:HE$10,"")*($B$5="alle")+COUNTIFS(Stammdaten!$C$5:$C$9,$B$5,Stammdaten!$D$5:$D$9,Feiertage!$C$1:$R$1,Jahresplan!HE$6:HE$10,"")*($B$5&lt;&gt;"alle"))*INDEX(Feiertage!$C$2:$R$20,MATCH($A219,Feiertage!$A$2:$A$20,0),0)),0)</f>
        <v/>
      </c>
      <c r="E219" s="36">
        <f>IF(AND($B$6="Mo bis Fr",WEEKDAY($A219,2)&gt;5),"",IF(IF($B$5="alle",COUNTA(Stammdaten!$A$5:$A$9),COUNTIF(Stammdaten!$C$5:$C$9,$B$5))=0,"",IF($B$5="alle",COUNTA(Stammdaten!$A$5:$A$9),COUNTIF(Stammdaten!$C$5:$C$9,$B$5))-C219-IF($B$6="alle Tage, auch Feiertage",0,D219)))</f>
        <v/>
      </c>
      <c r="F219" s="37">
        <f>IF(E219="","",IF(E219&lt;$B$4,"ja",""))</f>
        <v/>
      </c>
      <c r="G219" s="38">
        <f t="array" ref="G219">IFERROR(_xlfn.TEXTJOIN(", ",TRUE,IF((Jahresplan!HE$6:HE$10&lt;&gt;"")*(($B$5="alle")+(Stammdaten!$C$5:$C$9=$B$5)),Stammdaten!$A$5:$A$9&amp;" "&amp;Jahresplan!HE$6:HE$10,"")),IF(E219&gt;0,"Namen erst ab Excel 2019, Zahl links stimmt",""))</f>
        <v/>
      </c>
    </row>
    <row r="220">
      <c r="A220" s="32" t="n">
        <v>46599</v>
      </c>
      <c r="B220" s="39" t="inlineStr">
        <is>
          <t>Sa</t>
        </is>
      </c>
      <c r="C220" s="34">
        <f>IF($B$5="alle",COUNTIF(Jahresplan!HF$6:HF$10,"U")+COUNTIF(Jahresplan!HF$6:HF$10,"K")+COUNTIF(Jahresplan!HF$6:HF$10,"KK")+COUNTIF(Jahresplan!HF$6:HF$10,"F")+COUNTIF(Jahresplan!HF$6:HF$10,"S")+COUNTIF(Jahresplan!HF$6:HF$10,"UB")+COUNTIF(Jahresplan!HF$6:HF$10,"H")*0.5,SUMPRODUCT((Stammdaten!$C$5:$C$9=$B$5)*((Jahresplan!HF$6:HF$10="U")+(Jahresplan!HF$6:HF$10="K")+(Jahresplan!HF$6:HF$10="KK")+(Jahresplan!HF$6:HF$10="F")+(Jahresplan!HF$6:HF$10="S")+(Jahresplan!HF$6:HF$10="UB")))+SUMPRODUCT((Stammdaten!$C$5:$C$9=$B$5)*(Jahresplan!HF$6:HF$10="H"))*0.5)</f>
        <v/>
      </c>
      <c r="D220" s="35">
        <f>IFERROR(SUMPRODUCT((COUNTIFS(Stammdaten!$D$5:$D$9,Feiertage!$C$1:$R$1,Jahresplan!HF$6:HF$10,"")*($B$5="alle")+COUNTIFS(Stammdaten!$C$5:$C$9,$B$5,Stammdaten!$D$5:$D$9,Feiertage!$C$1:$R$1,Jahresplan!HF$6:HF$10,"")*($B$5&lt;&gt;"alle"))*INDEX(Feiertage!$C$2:$R$20,MATCH($A220,Feiertage!$A$2:$A$20,0),0)),0)</f>
        <v/>
      </c>
      <c r="E220" s="36">
        <f>IF(AND($B$6="Mo bis Fr",WEEKDAY($A220,2)&gt;5),"",IF(IF($B$5="alle",COUNTA(Stammdaten!$A$5:$A$9),COUNTIF(Stammdaten!$C$5:$C$9,$B$5))=0,"",IF($B$5="alle",COUNTA(Stammdaten!$A$5:$A$9),COUNTIF(Stammdaten!$C$5:$C$9,$B$5))-C220-IF($B$6="alle Tage, auch Feiertage",0,D220)))</f>
        <v/>
      </c>
      <c r="F220" s="37">
        <f>IF(E220="","",IF(E220&lt;$B$4,"ja",""))</f>
        <v/>
      </c>
      <c r="G220" s="38">
        <f t="array" ref="G220">IFERROR(_xlfn.TEXTJOIN(", ",TRUE,IF((Jahresplan!HF$6:HF$10&lt;&gt;"")*(($B$5="alle")+(Stammdaten!$C$5:$C$9=$B$5)),Stammdaten!$A$5:$A$9&amp;" "&amp;Jahresplan!HF$6:HF$10,"")),IF(E220&gt;0,"Namen erst ab Excel 2019, Zahl links stimmt",""))</f>
        <v/>
      </c>
    </row>
    <row r="221">
      <c r="A221" s="32" t="n">
        <v>46600</v>
      </c>
      <c r="B221" s="39" t="inlineStr">
        <is>
          <t>So</t>
        </is>
      </c>
      <c r="C221" s="34">
        <f>IF($B$5="alle",COUNTIF(Jahresplan!HG$6:HG$10,"U")+COUNTIF(Jahresplan!HG$6:HG$10,"K")+COUNTIF(Jahresplan!HG$6:HG$10,"KK")+COUNTIF(Jahresplan!HG$6:HG$10,"F")+COUNTIF(Jahresplan!HG$6:HG$10,"S")+COUNTIF(Jahresplan!HG$6:HG$10,"UB")+COUNTIF(Jahresplan!HG$6:HG$10,"H")*0.5,SUMPRODUCT((Stammdaten!$C$5:$C$9=$B$5)*((Jahresplan!HG$6:HG$10="U")+(Jahresplan!HG$6:HG$10="K")+(Jahresplan!HG$6:HG$10="KK")+(Jahresplan!HG$6:HG$10="F")+(Jahresplan!HG$6:HG$10="S")+(Jahresplan!HG$6:HG$10="UB")))+SUMPRODUCT((Stammdaten!$C$5:$C$9=$B$5)*(Jahresplan!HG$6:HG$10="H"))*0.5)</f>
        <v/>
      </c>
      <c r="D221" s="35">
        <f>IFERROR(SUMPRODUCT((COUNTIFS(Stammdaten!$D$5:$D$9,Feiertage!$C$1:$R$1,Jahresplan!HG$6:HG$10,"")*($B$5="alle")+COUNTIFS(Stammdaten!$C$5:$C$9,$B$5,Stammdaten!$D$5:$D$9,Feiertage!$C$1:$R$1,Jahresplan!HG$6:HG$10,"")*($B$5&lt;&gt;"alle"))*INDEX(Feiertage!$C$2:$R$20,MATCH($A221,Feiertage!$A$2:$A$20,0),0)),0)</f>
        <v/>
      </c>
      <c r="E221" s="36">
        <f>IF(AND($B$6="Mo bis Fr",WEEKDAY($A221,2)&gt;5),"",IF(IF($B$5="alle",COUNTA(Stammdaten!$A$5:$A$9),COUNTIF(Stammdaten!$C$5:$C$9,$B$5))=0,"",IF($B$5="alle",COUNTA(Stammdaten!$A$5:$A$9),COUNTIF(Stammdaten!$C$5:$C$9,$B$5))-C221-IF($B$6="alle Tage, auch Feiertage",0,D221)))</f>
        <v/>
      </c>
      <c r="F221" s="37">
        <f>IF(E221="","",IF(E221&lt;$B$4,"ja",""))</f>
        <v/>
      </c>
      <c r="G221" s="38">
        <f t="array" ref="G221">IFERROR(_xlfn.TEXTJOIN(", ",TRUE,IF((Jahresplan!HG$6:HG$10&lt;&gt;"")*(($B$5="alle")+(Stammdaten!$C$5:$C$9=$B$5)),Stammdaten!$A$5:$A$9&amp;" "&amp;Jahresplan!HG$6:HG$10,"")),IF(E221&gt;0,"Namen erst ab Excel 2019, Zahl links stimmt",""))</f>
        <v/>
      </c>
    </row>
    <row r="222">
      <c r="A222" s="32" t="n">
        <v>46601</v>
      </c>
      <c r="B222" s="33" t="inlineStr">
        <is>
          <t>Mo</t>
        </is>
      </c>
      <c r="C222" s="34">
        <f>IF($B$5="alle",COUNTIF(Jahresplan!HH$6:HH$10,"U")+COUNTIF(Jahresplan!HH$6:HH$10,"K")+COUNTIF(Jahresplan!HH$6:HH$10,"KK")+COUNTIF(Jahresplan!HH$6:HH$10,"F")+COUNTIF(Jahresplan!HH$6:HH$10,"S")+COUNTIF(Jahresplan!HH$6:HH$10,"UB")+COUNTIF(Jahresplan!HH$6:HH$10,"H")*0.5,SUMPRODUCT((Stammdaten!$C$5:$C$9=$B$5)*((Jahresplan!HH$6:HH$10="U")+(Jahresplan!HH$6:HH$10="K")+(Jahresplan!HH$6:HH$10="KK")+(Jahresplan!HH$6:HH$10="F")+(Jahresplan!HH$6:HH$10="S")+(Jahresplan!HH$6:HH$10="UB")))+SUMPRODUCT((Stammdaten!$C$5:$C$9=$B$5)*(Jahresplan!HH$6:HH$10="H"))*0.5)</f>
        <v/>
      </c>
      <c r="D222" s="35">
        <f>IFERROR(SUMPRODUCT((COUNTIFS(Stammdaten!$D$5:$D$9,Feiertage!$C$1:$R$1,Jahresplan!HH$6:HH$10,"")*($B$5="alle")+COUNTIFS(Stammdaten!$C$5:$C$9,$B$5,Stammdaten!$D$5:$D$9,Feiertage!$C$1:$R$1,Jahresplan!HH$6:HH$10,"")*($B$5&lt;&gt;"alle"))*INDEX(Feiertage!$C$2:$R$20,MATCH($A222,Feiertage!$A$2:$A$20,0),0)),0)</f>
        <v/>
      </c>
      <c r="E222" s="36">
        <f>IF(AND($B$6="Mo bis Fr",WEEKDAY($A222,2)&gt;5),"",IF(IF($B$5="alle",COUNTA(Stammdaten!$A$5:$A$9),COUNTIF(Stammdaten!$C$5:$C$9,$B$5))=0,"",IF($B$5="alle",COUNTA(Stammdaten!$A$5:$A$9),COUNTIF(Stammdaten!$C$5:$C$9,$B$5))-C222-IF($B$6="alle Tage, auch Feiertage",0,D222)))</f>
        <v/>
      </c>
      <c r="F222" s="37">
        <f>IF(E222="","",IF(E222&lt;$B$4,"ja",""))</f>
        <v/>
      </c>
      <c r="G222" s="38">
        <f t="array" ref="G222">IFERROR(_xlfn.TEXTJOIN(", ",TRUE,IF((Jahresplan!HH$6:HH$10&lt;&gt;"")*(($B$5="alle")+(Stammdaten!$C$5:$C$9=$B$5)),Stammdaten!$A$5:$A$9&amp;" "&amp;Jahresplan!HH$6:HH$10,"")),IF(E222&gt;0,"Namen erst ab Excel 2019, Zahl links stimmt",""))</f>
        <v/>
      </c>
    </row>
    <row r="223">
      <c r="A223" s="32" t="n">
        <v>46602</v>
      </c>
      <c r="B223" s="33" t="inlineStr">
        <is>
          <t>Di</t>
        </is>
      </c>
      <c r="C223" s="34">
        <f>IF($B$5="alle",COUNTIF(Jahresplan!HI$6:HI$10,"U")+COUNTIF(Jahresplan!HI$6:HI$10,"K")+COUNTIF(Jahresplan!HI$6:HI$10,"KK")+COUNTIF(Jahresplan!HI$6:HI$10,"F")+COUNTIF(Jahresplan!HI$6:HI$10,"S")+COUNTIF(Jahresplan!HI$6:HI$10,"UB")+COUNTIF(Jahresplan!HI$6:HI$10,"H")*0.5,SUMPRODUCT((Stammdaten!$C$5:$C$9=$B$5)*((Jahresplan!HI$6:HI$10="U")+(Jahresplan!HI$6:HI$10="K")+(Jahresplan!HI$6:HI$10="KK")+(Jahresplan!HI$6:HI$10="F")+(Jahresplan!HI$6:HI$10="S")+(Jahresplan!HI$6:HI$10="UB")))+SUMPRODUCT((Stammdaten!$C$5:$C$9=$B$5)*(Jahresplan!HI$6:HI$10="H"))*0.5)</f>
        <v/>
      </c>
      <c r="D223" s="35">
        <f>IFERROR(SUMPRODUCT((COUNTIFS(Stammdaten!$D$5:$D$9,Feiertage!$C$1:$R$1,Jahresplan!HI$6:HI$10,"")*($B$5="alle")+COUNTIFS(Stammdaten!$C$5:$C$9,$B$5,Stammdaten!$D$5:$D$9,Feiertage!$C$1:$R$1,Jahresplan!HI$6:HI$10,"")*($B$5&lt;&gt;"alle"))*INDEX(Feiertage!$C$2:$R$20,MATCH($A223,Feiertage!$A$2:$A$20,0),0)),0)</f>
        <v/>
      </c>
      <c r="E223" s="36">
        <f>IF(AND($B$6="Mo bis Fr",WEEKDAY($A223,2)&gt;5),"",IF(IF($B$5="alle",COUNTA(Stammdaten!$A$5:$A$9),COUNTIF(Stammdaten!$C$5:$C$9,$B$5))=0,"",IF($B$5="alle",COUNTA(Stammdaten!$A$5:$A$9),COUNTIF(Stammdaten!$C$5:$C$9,$B$5))-C223-IF($B$6="alle Tage, auch Feiertage",0,D223)))</f>
        <v/>
      </c>
      <c r="F223" s="37">
        <f>IF(E223="","",IF(E223&lt;$B$4,"ja",""))</f>
        <v/>
      </c>
      <c r="G223" s="38">
        <f t="array" ref="G223">IFERROR(_xlfn.TEXTJOIN(", ",TRUE,IF((Jahresplan!HI$6:HI$10&lt;&gt;"")*(($B$5="alle")+(Stammdaten!$C$5:$C$9=$B$5)),Stammdaten!$A$5:$A$9&amp;" "&amp;Jahresplan!HI$6:HI$10,"")),IF(E223&gt;0,"Namen erst ab Excel 2019, Zahl links stimmt",""))</f>
        <v/>
      </c>
    </row>
    <row r="224">
      <c r="A224" s="32" t="n">
        <v>46603</v>
      </c>
      <c r="B224" s="33" t="inlineStr">
        <is>
          <t>Mi</t>
        </is>
      </c>
      <c r="C224" s="34">
        <f>IF($B$5="alle",COUNTIF(Jahresplan!HJ$6:HJ$10,"U")+COUNTIF(Jahresplan!HJ$6:HJ$10,"K")+COUNTIF(Jahresplan!HJ$6:HJ$10,"KK")+COUNTIF(Jahresplan!HJ$6:HJ$10,"F")+COUNTIF(Jahresplan!HJ$6:HJ$10,"S")+COUNTIF(Jahresplan!HJ$6:HJ$10,"UB")+COUNTIF(Jahresplan!HJ$6:HJ$10,"H")*0.5,SUMPRODUCT((Stammdaten!$C$5:$C$9=$B$5)*((Jahresplan!HJ$6:HJ$10="U")+(Jahresplan!HJ$6:HJ$10="K")+(Jahresplan!HJ$6:HJ$10="KK")+(Jahresplan!HJ$6:HJ$10="F")+(Jahresplan!HJ$6:HJ$10="S")+(Jahresplan!HJ$6:HJ$10="UB")))+SUMPRODUCT((Stammdaten!$C$5:$C$9=$B$5)*(Jahresplan!HJ$6:HJ$10="H"))*0.5)</f>
        <v/>
      </c>
      <c r="D224" s="35">
        <f>IFERROR(SUMPRODUCT((COUNTIFS(Stammdaten!$D$5:$D$9,Feiertage!$C$1:$R$1,Jahresplan!HJ$6:HJ$10,"")*($B$5="alle")+COUNTIFS(Stammdaten!$C$5:$C$9,$B$5,Stammdaten!$D$5:$D$9,Feiertage!$C$1:$R$1,Jahresplan!HJ$6:HJ$10,"")*($B$5&lt;&gt;"alle"))*INDEX(Feiertage!$C$2:$R$20,MATCH($A224,Feiertage!$A$2:$A$20,0),0)),0)</f>
        <v/>
      </c>
      <c r="E224" s="36">
        <f>IF(AND($B$6="Mo bis Fr",WEEKDAY($A224,2)&gt;5),"",IF(IF($B$5="alle",COUNTA(Stammdaten!$A$5:$A$9),COUNTIF(Stammdaten!$C$5:$C$9,$B$5))=0,"",IF($B$5="alle",COUNTA(Stammdaten!$A$5:$A$9),COUNTIF(Stammdaten!$C$5:$C$9,$B$5))-C224-IF($B$6="alle Tage, auch Feiertage",0,D224)))</f>
        <v/>
      </c>
      <c r="F224" s="37">
        <f>IF(E224="","",IF(E224&lt;$B$4,"ja",""))</f>
        <v/>
      </c>
      <c r="G224" s="38">
        <f t="array" ref="G224">IFERROR(_xlfn.TEXTJOIN(", ",TRUE,IF((Jahresplan!HJ$6:HJ$10&lt;&gt;"")*(($B$5="alle")+(Stammdaten!$C$5:$C$9=$B$5)),Stammdaten!$A$5:$A$9&amp;" "&amp;Jahresplan!HJ$6:HJ$10,"")),IF(E224&gt;0,"Namen erst ab Excel 2019, Zahl links stimmt",""))</f>
        <v/>
      </c>
    </row>
    <row r="225">
      <c r="A225" s="32" t="n">
        <v>46604</v>
      </c>
      <c r="B225" s="33" t="inlineStr">
        <is>
          <t>Do</t>
        </is>
      </c>
      <c r="C225" s="34">
        <f>IF($B$5="alle",COUNTIF(Jahresplan!HK$6:HK$10,"U")+COUNTIF(Jahresplan!HK$6:HK$10,"K")+COUNTIF(Jahresplan!HK$6:HK$10,"KK")+COUNTIF(Jahresplan!HK$6:HK$10,"F")+COUNTIF(Jahresplan!HK$6:HK$10,"S")+COUNTIF(Jahresplan!HK$6:HK$10,"UB")+COUNTIF(Jahresplan!HK$6:HK$10,"H")*0.5,SUMPRODUCT((Stammdaten!$C$5:$C$9=$B$5)*((Jahresplan!HK$6:HK$10="U")+(Jahresplan!HK$6:HK$10="K")+(Jahresplan!HK$6:HK$10="KK")+(Jahresplan!HK$6:HK$10="F")+(Jahresplan!HK$6:HK$10="S")+(Jahresplan!HK$6:HK$10="UB")))+SUMPRODUCT((Stammdaten!$C$5:$C$9=$B$5)*(Jahresplan!HK$6:HK$10="H"))*0.5)</f>
        <v/>
      </c>
      <c r="D225" s="35">
        <f>IFERROR(SUMPRODUCT((COUNTIFS(Stammdaten!$D$5:$D$9,Feiertage!$C$1:$R$1,Jahresplan!HK$6:HK$10,"")*($B$5="alle")+COUNTIFS(Stammdaten!$C$5:$C$9,$B$5,Stammdaten!$D$5:$D$9,Feiertage!$C$1:$R$1,Jahresplan!HK$6:HK$10,"")*($B$5&lt;&gt;"alle"))*INDEX(Feiertage!$C$2:$R$20,MATCH($A225,Feiertage!$A$2:$A$20,0),0)),0)</f>
        <v/>
      </c>
      <c r="E225" s="36">
        <f>IF(AND($B$6="Mo bis Fr",WEEKDAY($A225,2)&gt;5),"",IF(IF($B$5="alle",COUNTA(Stammdaten!$A$5:$A$9),COUNTIF(Stammdaten!$C$5:$C$9,$B$5))=0,"",IF($B$5="alle",COUNTA(Stammdaten!$A$5:$A$9),COUNTIF(Stammdaten!$C$5:$C$9,$B$5))-C225-IF($B$6="alle Tage, auch Feiertage",0,D225)))</f>
        <v/>
      </c>
      <c r="F225" s="37">
        <f>IF(E225="","",IF(E225&lt;$B$4,"ja",""))</f>
        <v/>
      </c>
      <c r="G225" s="38">
        <f t="array" ref="G225">IFERROR(_xlfn.TEXTJOIN(", ",TRUE,IF((Jahresplan!HK$6:HK$10&lt;&gt;"")*(($B$5="alle")+(Stammdaten!$C$5:$C$9=$B$5)),Stammdaten!$A$5:$A$9&amp;" "&amp;Jahresplan!HK$6:HK$10,"")),IF(E225&gt;0,"Namen erst ab Excel 2019, Zahl links stimmt",""))</f>
        <v/>
      </c>
    </row>
    <row r="226">
      <c r="A226" s="32" t="n">
        <v>46605</v>
      </c>
      <c r="B226" s="33" t="inlineStr">
        <is>
          <t>Fr</t>
        </is>
      </c>
      <c r="C226" s="34">
        <f>IF($B$5="alle",COUNTIF(Jahresplan!HL$6:HL$10,"U")+COUNTIF(Jahresplan!HL$6:HL$10,"K")+COUNTIF(Jahresplan!HL$6:HL$10,"KK")+COUNTIF(Jahresplan!HL$6:HL$10,"F")+COUNTIF(Jahresplan!HL$6:HL$10,"S")+COUNTIF(Jahresplan!HL$6:HL$10,"UB")+COUNTIF(Jahresplan!HL$6:HL$10,"H")*0.5,SUMPRODUCT((Stammdaten!$C$5:$C$9=$B$5)*((Jahresplan!HL$6:HL$10="U")+(Jahresplan!HL$6:HL$10="K")+(Jahresplan!HL$6:HL$10="KK")+(Jahresplan!HL$6:HL$10="F")+(Jahresplan!HL$6:HL$10="S")+(Jahresplan!HL$6:HL$10="UB")))+SUMPRODUCT((Stammdaten!$C$5:$C$9=$B$5)*(Jahresplan!HL$6:HL$10="H"))*0.5)</f>
        <v/>
      </c>
      <c r="D226" s="35">
        <f>IFERROR(SUMPRODUCT((COUNTIFS(Stammdaten!$D$5:$D$9,Feiertage!$C$1:$R$1,Jahresplan!HL$6:HL$10,"")*($B$5="alle")+COUNTIFS(Stammdaten!$C$5:$C$9,$B$5,Stammdaten!$D$5:$D$9,Feiertage!$C$1:$R$1,Jahresplan!HL$6:HL$10,"")*($B$5&lt;&gt;"alle"))*INDEX(Feiertage!$C$2:$R$20,MATCH($A226,Feiertage!$A$2:$A$20,0),0)),0)</f>
        <v/>
      </c>
      <c r="E226" s="36">
        <f>IF(AND($B$6="Mo bis Fr",WEEKDAY($A226,2)&gt;5),"",IF(IF($B$5="alle",COUNTA(Stammdaten!$A$5:$A$9),COUNTIF(Stammdaten!$C$5:$C$9,$B$5))=0,"",IF($B$5="alle",COUNTA(Stammdaten!$A$5:$A$9),COUNTIF(Stammdaten!$C$5:$C$9,$B$5))-C226-IF($B$6="alle Tage, auch Feiertage",0,D226)))</f>
        <v/>
      </c>
      <c r="F226" s="37">
        <f>IF(E226="","",IF(E226&lt;$B$4,"ja",""))</f>
        <v/>
      </c>
      <c r="G226" s="38">
        <f t="array" ref="G226">IFERROR(_xlfn.TEXTJOIN(", ",TRUE,IF((Jahresplan!HL$6:HL$10&lt;&gt;"")*(($B$5="alle")+(Stammdaten!$C$5:$C$9=$B$5)),Stammdaten!$A$5:$A$9&amp;" "&amp;Jahresplan!HL$6:HL$10,"")),IF(E226&gt;0,"Namen erst ab Excel 2019, Zahl links stimmt",""))</f>
        <v/>
      </c>
    </row>
    <row r="227">
      <c r="A227" s="32" t="n">
        <v>46606</v>
      </c>
      <c r="B227" s="39" t="inlineStr">
        <is>
          <t>Sa</t>
        </is>
      </c>
      <c r="C227" s="34">
        <f>IF($B$5="alle",COUNTIF(Jahresplan!HM$6:HM$10,"U")+COUNTIF(Jahresplan!HM$6:HM$10,"K")+COUNTIF(Jahresplan!HM$6:HM$10,"KK")+COUNTIF(Jahresplan!HM$6:HM$10,"F")+COUNTIF(Jahresplan!HM$6:HM$10,"S")+COUNTIF(Jahresplan!HM$6:HM$10,"UB")+COUNTIF(Jahresplan!HM$6:HM$10,"H")*0.5,SUMPRODUCT((Stammdaten!$C$5:$C$9=$B$5)*((Jahresplan!HM$6:HM$10="U")+(Jahresplan!HM$6:HM$10="K")+(Jahresplan!HM$6:HM$10="KK")+(Jahresplan!HM$6:HM$10="F")+(Jahresplan!HM$6:HM$10="S")+(Jahresplan!HM$6:HM$10="UB")))+SUMPRODUCT((Stammdaten!$C$5:$C$9=$B$5)*(Jahresplan!HM$6:HM$10="H"))*0.5)</f>
        <v/>
      </c>
      <c r="D227" s="35">
        <f>IFERROR(SUMPRODUCT((COUNTIFS(Stammdaten!$D$5:$D$9,Feiertage!$C$1:$R$1,Jahresplan!HM$6:HM$10,"")*($B$5="alle")+COUNTIFS(Stammdaten!$C$5:$C$9,$B$5,Stammdaten!$D$5:$D$9,Feiertage!$C$1:$R$1,Jahresplan!HM$6:HM$10,"")*($B$5&lt;&gt;"alle"))*INDEX(Feiertage!$C$2:$R$20,MATCH($A227,Feiertage!$A$2:$A$20,0),0)),0)</f>
        <v/>
      </c>
      <c r="E227" s="36">
        <f>IF(AND($B$6="Mo bis Fr",WEEKDAY($A227,2)&gt;5),"",IF(IF($B$5="alle",COUNTA(Stammdaten!$A$5:$A$9),COUNTIF(Stammdaten!$C$5:$C$9,$B$5))=0,"",IF($B$5="alle",COUNTA(Stammdaten!$A$5:$A$9),COUNTIF(Stammdaten!$C$5:$C$9,$B$5))-C227-IF($B$6="alle Tage, auch Feiertage",0,D227)))</f>
        <v/>
      </c>
      <c r="F227" s="37">
        <f>IF(E227="","",IF(E227&lt;$B$4,"ja",""))</f>
        <v/>
      </c>
      <c r="G227" s="38">
        <f t="array" ref="G227">IFERROR(_xlfn.TEXTJOIN(", ",TRUE,IF((Jahresplan!HM$6:HM$10&lt;&gt;"")*(($B$5="alle")+(Stammdaten!$C$5:$C$9=$B$5)),Stammdaten!$A$5:$A$9&amp;" "&amp;Jahresplan!HM$6:HM$10,"")),IF(E227&gt;0,"Namen erst ab Excel 2019, Zahl links stimmt",""))</f>
        <v/>
      </c>
    </row>
    <row r="228">
      <c r="A228" s="32" t="n">
        <v>46607</v>
      </c>
      <c r="B228" s="39" t="inlineStr">
        <is>
          <t>So</t>
        </is>
      </c>
      <c r="C228" s="34">
        <f>IF($B$5="alle",COUNTIF(Jahresplan!HN$6:HN$10,"U")+COUNTIF(Jahresplan!HN$6:HN$10,"K")+COUNTIF(Jahresplan!HN$6:HN$10,"KK")+COUNTIF(Jahresplan!HN$6:HN$10,"F")+COUNTIF(Jahresplan!HN$6:HN$10,"S")+COUNTIF(Jahresplan!HN$6:HN$10,"UB")+COUNTIF(Jahresplan!HN$6:HN$10,"H")*0.5,SUMPRODUCT((Stammdaten!$C$5:$C$9=$B$5)*((Jahresplan!HN$6:HN$10="U")+(Jahresplan!HN$6:HN$10="K")+(Jahresplan!HN$6:HN$10="KK")+(Jahresplan!HN$6:HN$10="F")+(Jahresplan!HN$6:HN$10="S")+(Jahresplan!HN$6:HN$10="UB")))+SUMPRODUCT((Stammdaten!$C$5:$C$9=$B$5)*(Jahresplan!HN$6:HN$10="H"))*0.5)</f>
        <v/>
      </c>
      <c r="D228" s="35">
        <f>IFERROR(SUMPRODUCT((COUNTIFS(Stammdaten!$D$5:$D$9,Feiertage!$C$1:$R$1,Jahresplan!HN$6:HN$10,"")*($B$5="alle")+COUNTIFS(Stammdaten!$C$5:$C$9,$B$5,Stammdaten!$D$5:$D$9,Feiertage!$C$1:$R$1,Jahresplan!HN$6:HN$10,"")*($B$5&lt;&gt;"alle"))*INDEX(Feiertage!$C$2:$R$20,MATCH($A228,Feiertage!$A$2:$A$20,0),0)),0)</f>
        <v/>
      </c>
      <c r="E228" s="36">
        <f>IF(AND($B$6="Mo bis Fr",WEEKDAY($A228,2)&gt;5),"",IF(IF($B$5="alle",COUNTA(Stammdaten!$A$5:$A$9),COUNTIF(Stammdaten!$C$5:$C$9,$B$5))=0,"",IF($B$5="alle",COUNTA(Stammdaten!$A$5:$A$9),COUNTIF(Stammdaten!$C$5:$C$9,$B$5))-C228-IF($B$6="alle Tage, auch Feiertage",0,D228)))</f>
        <v/>
      </c>
      <c r="F228" s="37">
        <f>IF(E228="","",IF(E228&lt;$B$4,"ja",""))</f>
        <v/>
      </c>
      <c r="G228" s="38">
        <f t="array" ref="G228">IFERROR(_xlfn.TEXTJOIN(", ",TRUE,IF((Jahresplan!HN$6:HN$10&lt;&gt;"")*(($B$5="alle")+(Stammdaten!$C$5:$C$9=$B$5)),Stammdaten!$A$5:$A$9&amp;" "&amp;Jahresplan!HN$6:HN$10,"")),IF(E228&gt;0,"Namen erst ab Excel 2019, Zahl links stimmt",""))</f>
        <v/>
      </c>
    </row>
    <row r="229">
      <c r="A229" s="32" t="n">
        <v>46608</v>
      </c>
      <c r="B229" s="33" t="inlineStr">
        <is>
          <t>Mo</t>
        </is>
      </c>
      <c r="C229" s="34">
        <f>IF($B$5="alle",COUNTIF(Jahresplan!HO$6:HO$10,"U")+COUNTIF(Jahresplan!HO$6:HO$10,"K")+COUNTIF(Jahresplan!HO$6:HO$10,"KK")+COUNTIF(Jahresplan!HO$6:HO$10,"F")+COUNTIF(Jahresplan!HO$6:HO$10,"S")+COUNTIF(Jahresplan!HO$6:HO$10,"UB")+COUNTIF(Jahresplan!HO$6:HO$10,"H")*0.5,SUMPRODUCT((Stammdaten!$C$5:$C$9=$B$5)*((Jahresplan!HO$6:HO$10="U")+(Jahresplan!HO$6:HO$10="K")+(Jahresplan!HO$6:HO$10="KK")+(Jahresplan!HO$6:HO$10="F")+(Jahresplan!HO$6:HO$10="S")+(Jahresplan!HO$6:HO$10="UB")))+SUMPRODUCT((Stammdaten!$C$5:$C$9=$B$5)*(Jahresplan!HO$6:HO$10="H"))*0.5)</f>
        <v/>
      </c>
      <c r="D229" s="35">
        <f>IFERROR(SUMPRODUCT((COUNTIFS(Stammdaten!$D$5:$D$9,Feiertage!$C$1:$R$1,Jahresplan!HO$6:HO$10,"")*($B$5="alle")+COUNTIFS(Stammdaten!$C$5:$C$9,$B$5,Stammdaten!$D$5:$D$9,Feiertage!$C$1:$R$1,Jahresplan!HO$6:HO$10,"")*($B$5&lt;&gt;"alle"))*INDEX(Feiertage!$C$2:$R$20,MATCH($A229,Feiertage!$A$2:$A$20,0),0)),0)</f>
        <v/>
      </c>
      <c r="E229" s="36">
        <f>IF(AND($B$6="Mo bis Fr",WEEKDAY($A229,2)&gt;5),"",IF(IF($B$5="alle",COUNTA(Stammdaten!$A$5:$A$9),COUNTIF(Stammdaten!$C$5:$C$9,$B$5))=0,"",IF($B$5="alle",COUNTA(Stammdaten!$A$5:$A$9),COUNTIF(Stammdaten!$C$5:$C$9,$B$5))-C229-IF($B$6="alle Tage, auch Feiertage",0,D229)))</f>
        <v/>
      </c>
      <c r="F229" s="37">
        <f>IF(E229="","",IF(E229&lt;$B$4,"ja",""))</f>
        <v/>
      </c>
      <c r="G229" s="38">
        <f t="array" ref="G229">IFERROR(_xlfn.TEXTJOIN(", ",TRUE,IF((Jahresplan!HO$6:HO$10&lt;&gt;"")*(($B$5="alle")+(Stammdaten!$C$5:$C$9=$B$5)),Stammdaten!$A$5:$A$9&amp;" "&amp;Jahresplan!HO$6:HO$10,"")),IF(E229&gt;0,"Namen erst ab Excel 2019, Zahl links stimmt",""))</f>
        <v/>
      </c>
    </row>
    <row r="230">
      <c r="A230" s="32" t="n">
        <v>46609</v>
      </c>
      <c r="B230" s="33" t="inlineStr">
        <is>
          <t>Di</t>
        </is>
      </c>
      <c r="C230" s="34">
        <f>IF($B$5="alle",COUNTIF(Jahresplan!HP$6:HP$10,"U")+COUNTIF(Jahresplan!HP$6:HP$10,"K")+COUNTIF(Jahresplan!HP$6:HP$10,"KK")+COUNTIF(Jahresplan!HP$6:HP$10,"F")+COUNTIF(Jahresplan!HP$6:HP$10,"S")+COUNTIF(Jahresplan!HP$6:HP$10,"UB")+COUNTIF(Jahresplan!HP$6:HP$10,"H")*0.5,SUMPRODUCT((Stammdaten!$C$5:$C$9=$B$5)*((Jahresplan!HP$6:HP$10="U")+(Jahresplan!HP$6:HP$10="K")+(Jahresplan!HP$6:HP$10="KK")+(Jahresplan!HP$6:HP$10="F")+(Jahresplan!HP$6:HP$10="S")+(Jahresplan!HP$6:HP$10="UB")))+SUMPRODUCT((Stammdaten!$C$5:$C$9=$B$5)*(Jahresplan!HP$6:HP$10="H"))*0.5)</f>
        <v/>
      </c>
      <c r="D230" s="35">
        <f>IFERROR(SUMPRODUCT((COUNTIFS(Stammdaten!$D$5:$D$9,Feiertage!$C$1:$R$1,Jahresplan!HP$6:HP$10,"")*($B$5="alle")+COUNTIFS(Stammdaten!$C$5:$C$9,$B$5,Stammdaten!$D$5:$D$9,Feiertage!$C$1:$R$1,Jahresplan!HP$6:HP$10,"")*($B$5&lt;&gt;"alle"))*INDEX(Feiertage!$C$2:$R$20,MATCH($A230,Feiertage!$A$2:$A$20,0),0)),0)</f>
        <v/>
      </c>
      <c r="E230" s="36">
        <f>IF(AND($B$6="Mo bis Fr",WEEKDAY($A230,2)&gt;5),"",IF(IF($B$5="alle",COUNTA(Stammdaten!$A$5:$A$9),COUNTIF(Stammdaten!$C$5:$C$9,$B$5))=0,"",IF($B$5="alle",COUNTA(Stammdaten!$A$5:$A$9),COUNTIF(Stammdaten!$C$5:$C$9,$B$5))-C230-IF($B$6="alle Tage, auch Feiertage",0,D230)))</f>
        <v/>
      </c>
      <c r="F230" s="37">
        <f>IF(E230="","",IF(E230&lt;$B$4,"ja",""))</f>
        <v/>
      </c>
      <c r="G230" s="38">
        <f t="array" ref="G230">IFERROR(_xlfn.TEXTJOIN(", ",TRUE,IF((Jahresplan!HP$6:HP$10&lt;&gt;"")*(($B$5="alle")+(Stammdaten!$C$5:$C$9=$B$5)),Stammdaten!$A$5:$A$9&amp;" "&amp;Jahresplan!HP$6:HP$10,"")),IF(E230&gt;0,"Namen erst ab Excel 2019, Zahl links stimmt",""))</f>
        <v/>
      </c>
    </row>
    <row r="231">
      <c r="A231" s="32" t="n">
        <v>46610</v>
      </c>
      <c r="B231" s="33" t="inlineStr">
        <is>
          <t>Mi</t>
        </is>
      </c>
      <c r="C231" s="34">
        <f>IF($B$5="alle",COUNTIF(Jahresplan!HQ$6:HQ$10,"U")+COUNTIF(Jahresplan!HQ$6:HQ$10,"K")+COUNTIF(Jahresplan!HQ$6:HQ$10,"KK")+COUNTIF(Jahresplan!HQ$6:HQ$10,"F")+COUNTIF(Jahresplan!HQ$6:HQ$10,"S")+COUNTIF(Jahresplan!HQ$6:HQ$10,"UB")+COUNTIF(Jahresplan!HQ$6:HQ$10,"H")*0.5,SUMPRODUCT((Stammdaten!$C$5:$C$9=$B$5)*((Jahresplan!HQ$6:HQ$10="U")+(Jahresplan!HQ$6:HQ$10="K")+(Jahresplan!HQ$6:HQ$10="KK")+(Jahresplan!HQ$6:HQ$10="F")+(Jahresplan!HQ$6:HQ$10="S")+(Jahresplan!HQ$6:HQ$10="UB")))+SUMPRODUCT((Stammdaten!$C$5:$C$9=$B$5)*(Jahresplan!HQ$6:HQ$10="H"))*0.5)</f>
        <v/>
      </c>
      <c r="D231" s="35">
        <f>IFERROR(SUMPRODUCT((COUNTIFS(Stammdaten!$D$5:$D$9,Feiertage!$C$1:$R$1,Jahresplan!HQ$6:HQ$10,"")*($B$5="alle")+COUNTIFS(Stammdaten!$C$5:$C$9,$B$5,Stammdaten!$D$5:$D$9,Feiertage!$C$1:$R$1,Jahresplan!HQ$6:HQ$10,"")*($B$5&lt;&gt;"alle"))*INDEX(Feiertage!$C$2:$R$20,MATCH($A231,Feiertage!$A$2:$A$20,0),0)),0)</f>
        <v/>
      </c>
      <c r="E231" s="36">
        <f>IF(AND($B$6="Mo bis Fr",WEEKDAY($A231,2)&gt;5),"",IF(IF($B$5="alle",COUNTA(Stammdaten!$A$5:$A$9),COUNTIF(Stammdaten!$C$5:$C$9,$B$5))=0,"",IF($B$5="alle",COUNTA(Stammdaten!$A$5:$A$9),COUNTIF(Stammdaten!$C$5:$C$9,$B$5))-C231-IF($B$6="alle Tage, auch Feiertage",0,D231)))</f>
        <v/>
      </c>
      <c r="F231" s="37">
        <f>IF(E231="","",IF(E231&lt;$B$4,"ja",""))</f>
        <v/>
      </c>
      <c r="G231" s="38">
        <f t="array" ref="G231">IFERROR(_xlfn.TEXTJOIN(", ",TRUE,IF((Jahresplan!HQ$6:HQ$10&lt;&gt;"")*(($B$5="alle")+(Stammdaten!$C$5:$C$9=$B$5)),Stammdaten!$A$5:$A$9&amp;" "&amp;Jahresplan!HQ$6:HQ$10,"")),IF(E231&gt;0,"Namen erst ab Excel 2019, Zahl links stimmt",""))</f>
        <v/>
      </c>
    </row>
    <row r="232">
      <c r="A232" s="32" t="n">
        <v>46611</v>
      </c>
      <c r="B232" s="33" t="inlineStr">
        <is>
          <t>Do</t>
        </is>
      </c>
      <c r="C232" s="34">
        <f>IF($B$5="alle",COUNTIF(Jahresplan!HR$6:HR$10,"U")+COUNTIF(Jahresplan!HR$6:HR$10,"K")+COUNTIF(Jahresplan!HR$6:HR$10,"KK")+COUNTIF(Jahresplan!HR$6:HR$10,"F")+COUNTIF(Jahresplan!HR$6:HR$10,"S")+COUNTIF(Jahresplan!HR$6:HR$10,"UB")+COUNTIF(Jahresplan!HR$6:HR$10,"H")*0.5,SUMPRODUCT((Stammdaten!$C$5:$C$9=$B$5)*((Jahresplan!HR$6:HR$10="U")+(Jahresplan!HR$6:HR$10="K")+(Jahresplan!HR$6:HR$10="KK")+(Jahresplan!HR$6:HR$10="F")+(Jahresplan!HR$6:HR$10="S")+(Jahresplan!HR$6:HR$10="UB")))+SUMPRODUCT((Stammdaten!$C$5:$C$9=$B$5)*(Jahresplan!HR$6:HR$10="H"))*0.5)</f>
        <v/>
      </c>
      <c r="D232" s="35">
        <f>IFERROR(SUMPRODUCT((COUNTIFS(Stammdaten!$D$5:$D$9,Feiertage!$C$1:$R$1,Jahresplan!HR$6:HR$10,"")*($B$5="alle")+COUNTIFS(Stammdaten!$C$5:$C$9,$B$5,Stammdaten!$D$5:$D$9,Feiertage!$C$1:$R$1,Jahresplan!HR$6:HR$10,"")*($B$5&lt;&gt;"alle"))*INDEX(Feiertage!$C$2:$R$20,MATCH($A232,Feiertage!$A$2:$A$20,0),0)),0)</f>
        <v/>
      </c>
      <c r="E232" s="36">
        <f>IF(AND($B$6="Mo bis Fr",WEEKDAY($A232,2)&gt;5),"",IF(IF($B$5="alle",COUNTA(Stammdaten!$A$5:$A$9),COUNTIF(Stammdaten!$C$5:$C$9,$B$5))=0,"",IF($B$5="alle",COUNTA(Stammdaten!$A$5:$A$9),COUNTIF(Stammdaten!$C$5:$C$9,$B$5))-C232-IF($B$6="alle Tage, auch Feiertage",0,D232)))</f>
        <v/>
      </c>
      <c r="F232" s="37">
        <f>IF(E232="","",IF(E232&lt;$B$4,"ja",""))</f>
        <v/>
      </c>
      <c r="G232" s="38">
        <f t="array" ref="G232">IFERROR(_xlfn.TEXTJOIN(", ",TRUE,IF((Jahresplan!HR$6:HR$10&lt;&gt;"")*(($B$5="alle")+(Stammdaten!$C$5:$C$9=$B$5)),Stammdaten!$A$5:$A$9&amp;" "&amp;Jahresplan!HR$6:HR$10,"")),IF(E232&gt;0,"Namen erst ab Excel 2019, Zahl links stimmt",""))</f>
        <v/>
      </c>
    </row>
    <row r="233">
      <c r="A233" s="32" t="n">
        <v>46612</v>
      </c>
      <c r="B233" s="33" t="inlineStr">
        <is>
          <t>Fr</t>
        </is>
      </c>
      <c r="C233" s="34">
        <f>IF($B$5="alle",COUNTIF(Jahresplan!HS$6:HS$10,"U")+COUNTIF(Jahresplan!HS$6:HS$10,"K")+COUNTIF(Jahresplan!HS$6:HS$10,"KK")+COUNTIF(Jahresplan!HS$6:HS$10,"F")+COUNTIF(Jahresplan!HS$6:HS$10,"S")+COUNTIF(Jahresplan!HS$6:HS$10,"UB")+COUNTIF(Jahresplan!HS$6:HS$10,"H")*0.5,SUMPRODUCT((Stammdaten!$C$5:$C$9=$B$5)*((Jahresplan!HS$6:HS$10="U")+(Jahresplan!HS$6:HS$10="K")+(Jahresplan!HS$6:HS$10="KK")+(Jahresplan!HS$6:HS$10="F")+(Jahresplan!HS$6:HS$10="S")+(Jahresplan!HS$6:HS$10="UB")))+SUMPRODUCT((Stammdaten!$C$5:$C$9=$B$5)*(Jahresplan!HS$6:HS$10="H"))*0.5)</f>
        <v/>
      </c>
      <c r="D233" s="35">
        <f>IFERROR(SUMPRODUCT((COUNTIFS(Stammdaten!$D$5:$D$9,Feiertage!$C$1:$R$1,Jahresplan!HS$6:HS$10,"")*($B$5="alle")+COUNTIFS(Stammdaten!$C$5:$C$9,$B$5,Stammdaten!$D$5:$D$9,Feiertage!$C$1:$R$1,Jahresplan!HS$6:HS$10,"")*($B$5&lt;&gt;"alle"))*INDEX(Feiertage!$C$2:$R$20,MATCH($A233,Feiertage!$A$2:$A$20,0),0)),0)</f>
        <v/>
      </c>
      <c r="E233" s="36">
        <f>IF(AND($B$6="Mo bis Fr",WEEKDAY($A233,2)&gt;5),"",IF(IF($B$5="alle",COUNTA(Stammdaten!$A$5:$A$9),COUNTIF(Stammdaten!$C$5:$C$9,$B$5))=0,"",IF($B$5="alle",COUNTA(Stammdaten!$A$5:$A$9),COUNTIF(Stammdaten!$C$5:$C$9,$B$5))-C233-IF($B$6="alle Tage, auch Feiertage",0,D233)))</f>
        <v/>
      </c>
      <c r="F233" s="37">
        <f>IF(E233="","",IF(E233&lt;$B$4,"ja",""))</f>
        <v/>
      </c>
      <c r="G233" s="38">
        <f t="array" ref="G233">IFERROR(_xlfn.TEXTJOIN(", ",TRUE,IF((Jahresplan!HS$6:HS$10&lt;&gt;"")*(($B$5="alle")+(Stammdaten!$C$5:$C$9=$B$5)),Stammdaten!$A$5:$A$9&amp;" "&amp;Jahresplan!HS$6:HS$10,"")),IF(E233&gt;0,"Namen erst ab Excel 2019, Zahl links stimmt",""))</f>
        <v/>
      </c>
    </row>
    <row r="234">
      <c r="A234" s="32" t="n">
        <v>46613</v>
      </c>
      <c r="B234" s="39" t="inlineStr">
        <is>
          <t>Sa</t>
        </is>
      </c>
      <c r="C234" s="34">
        <f>IF($B$5="alle",COUNTIF(Jahresplan!HT$6:HT$10,"U")+COUNTIF(Jahresplan!HT$6:HT$10,"K")+COUNTIF(Jahresplan!HT$6:HT$10,"KK")+COUNTIF(Jahresplan!HT$6:HT$10,"F")+COUNTIF(Jahresplan!HT$6:HT$10,"S")+COUNTIF(Jahresplan!HT$6:HT$10,"UB")+COUNTIF(Jahresplan!HT$6:HT$10,"H")*0.5,SUMPRODUCT((Stammdaten!$C$5:$C$9=$B$5)*((Jahresplan!HT$6:HT$10="U")+(Jahresplan!HT$6:HT$10="K")+(Jahresplan!HT$6:HT$10="KK")+(Jahresplan!HT$6:HT$10="F")+(Jahresplan!HT$6:HT$10="S")+(Jahresplan!HT$6:HT$10="UB")))+SUMPRODUCT((Stammdaten!$C$5:$C$9=$B$5)*(Jahresplan!HT$6:HT$10="H"))*0.5)</f>
        <v/>
      </c>
      <c r="D234" s="35">
        <f>IFERROR(SUMPRODUCT((COUNTIFS(Stammdaten!$D$5:$D$9,Feiertage!$C$1:$R$1,Jahresplan!HT$6:HT$10,"")*($B$5="alle")+COUNTIFS(Stammdaten!$C$5:$C$9,$B$5,Stammdaten!$D$5:$D$9,Feiertage!$C$1:$R$1,Jahresplan!HT$6:HT$10,"")*($B$5&lt;&gt;"alle"))*INDEX(Feiertage!$C$2:$R$20,MATCH($A234,Feiertage!$A$2:$A$20,0),0)),0)</f>
        <v/>
      </c>
      <c r="E234" s="36">
        <f>IF(AND($B$6="Mo bis Fr",WEEKDAY($A234,2)&gt;5),"",IF(IF($B$5="alle",COUNTA(Stammdaten!$A$5:$A$9),COUNTIF(Stammdaten!$C$5:$C$9,$B$5))=0,"",IF($B$5="alle",COUNTA(Stammdaten!$A$5:$A$9),COUNTIF(Stammdaten!$C$5:$C$9,$B$5))-C234-IF($B$6="alle Tage, auch Feiertage",0,D234)))</f>
        <v/>
      </c>
      <c r="F234" s="37">
        <f>IF(E234="","",IF(E234&lt;$B$4,"ja",""))</f>
        <v/>
      </c>
      <c r="G234" s="38">
        <f t="array" ref="G234">IFERROR(_xlfn.TEXTJOIN(", ",TRUE,IF((Jahresplan!HT$6:HT$10&lt;&gt;"")*(($B$5="alle")+(Stammdaten!$C$5:$C$9=$B$5)),Stammdaten!$A$5:$A$9&amp;" "&amp;Jahresplan!HT$6:HT$10,"")),IF(E234&gt;0,"Namen erst ab Excel 2019, Zahl links stimmt",""))</f>
        <v/>
      </c>
    </row>
    <row r="235">
      <c r="A235" s="32" t="n">
        <v>46614</v>
      </c>
      <c r="B235" s="39" t="inlineStr">
        <is>
          <t>So</t>
        </is>
      </c>
      <c r="C235" s="34">
        <f>IF($B$5="alle",COUNTIF(Jahresplan!HU$6:HU$10,"U")+COUNTIF(Jahresplan!HU$6:HU$10,"K")+COUNTIF(Jahresplan!HU$6:HU$10,"KK")+COUNTIF(Jahresplan!HU$6:HU$10,"F")+COUNTIF(Jahresplan!HU$6:HU$10,"S")+COUNTIF(Jahresplan!HU$6:HU$10,"UB")+COUNTIF(Jahresplan!HU$6:HU$10,"H")*0.5,SUMPRODUCT((Stammdaten!$C$5:$C$9=$B$5)*((Jahresplan!HU$6:HU$10="U")+(Jahresplan!HU$6:HU$10="K")+(Jahresplan!HU$6:HU$10="KK")+(Jahresplan!HU$6:HU$10="F")+(Jahresplan!HU$6:HU$10="S")+(Jahresplan!HU$6:HU$10="UB")))+SUMPRODUCT((Stammdaten!$C$5:$C$9=$B$5)*(Jahresplan!HU$6:HU$10="H"))*0.5)</f>
        <v/>
      </c>
      <c r="D235" s="35">
        <f>IFERROR(SUMPRODUCT((COUNTIFS(Stammdaten!$D$5:$D$9,Feiertage!$C$1:$R$1,Jahresplan!HU$6:HU$10,"")*($B$5="alle")+COUNTIFS(Stammdaten!$C$5:$C$9,$B$5,Stammdaten!$D$5:$D$9,Feiertage!$C$1:$R$1,Jahresplan!HU$6:HU$10,"")*($B$5&lt;&gt;"alle"))*INDEX(Feiertage!$C$2:$R$20,MATCH($A235,Feiertage!$A$2:$A$20,0),0)),0)</f>
        <v/>
      </c>
      <c r="E235" s="36">
        <f>IF(AND($B$6="Mo bis Fr",WEEKDAY($A235,2)&gt;5),"",IF(IF($B$5="alle",COUNTA(Stammdaten!$A$5:$A$9),COUNTIF(Stammdaten!$C$5:$C$9,$B$5))=0,"",IF($B$5="alle",COUNTA(Stammdaten!$A$5:$A$9),COUNTIF(Stammdaten!$C$5:$C$9,$B$5))-C235-IF($B$6="alle Tage, auch Feiertage",0,D235)))</f>
        <v/>
      </c>
      <c r="F235" s="37">
        <f>IF(E235="","",IF(E235&lt;$B$4,"ja",""))</f>
        <v/>
      </c>
      <c r="G235" s="38">
        <f t="array" ref="G235">IFERROR(_xlfn.TEXTJOIN(", ",TRUE,IF((Jahresplan!HU$6:HU$10&lt;&gt;"")*(($B$5="alle")+(Stammdaten!$C$5:$C$9=$B$5)),Stammdaten!$A$5:$A$9&amp;" "&amp;Jahresplan!HU$6:HU$10,"")),IF(E235&gt;0,"Namen erst ab Excel 2019, Zahl links stimmt",""))</f>
        <v/>
      </c>
    </row>
    <row r="236">
      <c r="A236" s="32" t="n">
        <v>46615</v>
      </c>
      <c r="B236" s="33" t="inlineStr">
        <is>
          <t>Mo</t>
        </is>
      </c>
      <c r="C236" s="34">
        <f>IF($B$5="alle",COUNTIF(Jahresplan!HV$6:HV$10,"U")+COUNTIF(Jahresplan!HV$6:HV$10,"K")+COUNTIF(Jahresplan!HV$6:HV$10,"KK")+COUNTIF(Jahresplan!HV$6:HV$10,"F")+COUNTIF(Jahresplan!HV$6:HV$10,"S")+COUNTIF(Jahresplan!HV$6:HV$10,"UB")+COUNTIF(Jahresplan!HV$6:HV$10,"H")*0.5,SUMPRODUCT((Stammdaten!$C$5:$C$9=$B$5)*((Jahresplan!HV$6:HV$10="U")+(Jahresplan!HV$6:HV$10="K")+(Jahresplan!HV$6:HV$10="KK")+(Jahresplan!HV$6:HV$10="F")+(Jahresplan!HV$6:HV$10="S")+(Jahresplan!HV$6:HV$10="UB")))+SUMPRODUCT((Stammdaten!$C$5:$C$9=$B$5)*(Jahresplan!HV$6:HV$10="H"))*0.5)</f>
        <v/>
      </c>
      <c r="D236" s="35">
        <f>IFERROR(SUMPRODUCT((COUNTIFS(Stammdaten!$D$5:$D$9,Feiertage!$C$1:$R$1,Jahresplan!HV$6:HV$10,"")*($B$5="alle")+COUNTIFS(Stammdaten!$C$5:$C$9,$B$5,Stammdaten!$D$5:$D$9,Feiertage!$C$1:$R$1,Jahresplan!HV$6:HV$10,"")*($B$5&lt;&gt;"alle"))*INDEX(Feiertage!$C$2:$R$20,MATCH($A236,Feiertage!$A$2:$A$20,0),0)),0)</f>
        <v/>
      </c>
      <c r="E236" s="36">
        <f>IF(AND($B$6="Mo bis Fr",WEEKDAY($A236,2)&gt;5),"",IF(IF($B$5="alle",COUNTA(Stammdaten!$A$5:$A$9),COUNTIF(Stammdaten!$C$5:$C$9,$B$5))=0,"",IF($B$5="alle",COUNTA(Stammdaten!$A$5:$A$9),COUNTIF(Stammdaten!$C$5:$C$9,$B$5))-C236-IF($B$6="alle Tage, auch Feiertage",0,D236)))</f>
        <v/>
      </c>
      <c r="F236" s="37">
        <f>IF(E236="","",IF(E236&lt;$B$4,"ja",""))</f>
        <v/>
      </c>
      <c r="G236" s="38">
        <f t="array" ref="G236">IFERROR(_xlfn.TEXTJOIN(", ",TRUE,IF((Jahresplan!HV$6:HV$10&lt;&gt;"")*(($B$5="alle")+(Stammdaten!$C$5:$C$9=$B$5)),Stammdaten!$A$5:$A$9&amp;" "&amp;Jahresplan!HV$6:HV$10,"")),IF(E236&gt;0,"Namen erst ab Excel 2019, Zahl links stimmt",""))</f>
        <v/>
      </c>
    </row>
    <row r="237">
      <c r="A237" s="32" t="n">
        <v>46616</v>
      </c>
      <c r="B237" s="33" t="inlineStr">
        <is>
          <t>Di</t>
        </is>
      </c>
      <c r="C237" s="34">
        <f>IF($B$5="alle",COUNTIF(Jahresplan!HW$6:HW$10,"U")+COUNTIF(Jahresplan!HW$6:HW$10,"K")+COUNTIF(Jahresplan!HW$6:HW$10,"KK")+COUNTIF(Jahresplan!HW$6:HW$10,"F")+COUNTIF(Jahresplan!HW$6:HW$10,"S")+COUNTIF(Jahresplan!HW$6:HW$10,"UB")+COUNTIF(Jahresplan!HW$6:HW$10,"H")*0.5,SUMPRODUCT((Stammdaten!$C$5:$C$9=$B$5)*((Jahresplan!HW$6:HW$10="U")+(Jahresplan!HW$6:HW$10="K")+(Jahresplan!HW$6:HW$10="KK")+(Jahresplan!HW$6:HW$10="F")+(Jahresplan!HW$6:HW$10="S")+(Jahresplan!HW$6:HW$10="UB")))+SUMPRODUCT((Stammdaten!$C$5:$C$9=$B$5)*(Jahresplan!HW$6:HW$10="H"))*0.5)</f>
        <v/>
      </c>
      <c r="D237" s="35">
        <f>IFERROR(SUMPRODUCT((COUNTIFS(Stammdaten!$D$5:$D$9,Feiertage!$C$1:$R$1,Jahresplan!HW$6:HW$10,"")*($B$5="alle")+COUNTIFS(Stammdaten!$C$5:$C$9,$B$5,Stammdaten!$D$5:$D$9,Feiertage!$C$1:$R$1,Jahresplan!HW$6:HW$10,"")*($B$5&lt;&gt;"alle"))*INDEX(Feiertage!$C$2:$R$20,MATCH($A237,Feiertage!$A$2:$A$20,0),0)),0)</f>
        <v/>
      </c>
      <c r="E237" s="36">
        <f>IF(AND($B$6="Mo bis Fr",WEEKDAY($A237,2)&gt;5),"",IF(IF($B$5="alle",COUNTA(Stammdaten!$A$5:$A$9),COUNTIF(Stammdaten!$C$5:$C$9,$B$5))=0,"",IF($B$5="alle",COUNTA(Stammdaten!$A$5:$A$9),COUNTIF(Stammdaten!$C$5:$C$9,$B$5))-C237-IF($B$6="alle Tage, auch Feiertage",0,D237)))</f>
        <v/>
      </c>
      <c r="F237" s="37">
        <f>IF(E237="","",IF(E237&lt;$B$4,"ja",""))</f>
        <v/>
      </c>
      <c r="G237" s="38">
        <f t="array" ref="G237">IFERROR(_xlfn.TEXTJOIN(", ",TRUE,IF((Jahresplan!HW$6:HW$10&lt;&gt;"")*(($B$5="alle")+(Stammdaten!$C$5:$C$9=$B$5)),Stammdaten!$A$5:$A$9&amp;" "&amp;Jahresplan!HW$6:HW$10,"")),IF(E237&gt;0,"Namen erst ab Excel 2019, Zahl links stimmt",""))</f>
        <v/>
      </c>
    </row>
    <row r="238">
      <c r="A238" s="32" t="n">
        <v>46617</v>
      </c>
      <c r="B238" s="33" t="inlineStr">
        <is>
          <t>Mi</t>
        </is>
      </c>
      <c r="C238" s="34">
        <f>IF($B$5="alle",COUNTIF(Jahresplan!HX$6:HX$10,"U")+COUNTIF(Jahresplan!HX$6:HX$10,"K")+COUNTIF(Jahresplan!HX$6:HX$10,"KK")+COUNTIF(Jahresplan!HX$6:HX$10,"F")+COUNTIF(Jahresplan!HX$6:HX$10,"S")+COUNTIF(Jahresplan!HX$6:HX$10,"UB")+COUNTIF(Jahresplan!HX$6:HX$10,"H")*0.5,SUMPRODUCT((Stammdaten!$C$5:$C$9=$B$5)*((Jahresplan!HX$6:HX$10="U")+(Jahresplan!HX$6:HX$10="K")+(Jahresplan!HX$6:HX$10="KK")+(Jahresplan!HX$6:HX$10="F")+(Jahresplan!HX$6:HX$10="S")+(Jahresplan!HX$6:HX$10="UB")))+SUMPRODUCT((Stammdaten!$C$5:$C$9=$B$5)*(Jahresplan!HX$6:HX$10="H"))*0.5)</f>
        <v/>
      </c>
      <c r="D238" s="35">
        <f>IFERROR(SUMPRODUCT((COUNTIFS(Stammdaten!$D$5:$D$9,Feiertage!$C$1:$R$1,Jahresplan!HX$6:HX$10,"")*($B$5="alle")+COUNTIFS(Stammdaten!$C$5:$C$9,$B$5,Stammdaten!$D$5:$D$9,Feiertage!$C$1:$R$1,Jahresplan!HX$6:HX$10,"")*($B$5&lt;&gt;"alle"))*INDEX(Feiertage!$C$2:$R$20,MATCH($A238,Feiertage!$A$2:$A$20,0),0)),0)</f>
        <v/>
      </c>
      <c r="E238" s="36">
        <f>IF(AND($B$6="Mo bis Fr",WEEKDAY($A238,2)&gt;5),"",IF(IF($B$5="alle",COUNTA(Stammdaten!$A$5:$A$9),COUNTIF(Stammdaten!$C$5:$C$9,$B$5))=0,"",IF($B$5="alle",COUNTA(Stammdaten!$A$5:$A$9),COUNTIF(Stammdaten!$C$5:$C$9,$B$5))-C238-IF($B$6="alle Tage, auch Feiertage",0,D238)))</f>
        <v/>
      </c>
      <c r="F238" s="37">
        <f>IF(E238="","",IF(E238&lt;$B$4,"ja",""))</f>
        <v/>
      </c>
      <c r="G238" s="38">
        <f t="array" ref="G238">IFERROR(_xlfn.TEXTJOIN(", ",TRUE,IF((Jahresplan!HX$6:HX$10&lt;&gt;"")*(($B$5="alle")+(Stammdaten!$C$5:$C$9=$B$5)),Stammdaten!$A$5:$A$9&amp;" "&amp;Jahresplan!HX$6:HX$10,"")),IF(E238&gt;0,"Namen erst ab Excel 2019, Zahl links stimmt",""))</f>
        <v/>
      </c>
    </row>
    <row r="239">
      <c r="A239" s="32" t="n">
        <v>46618</v>
      </c>
      <c r="B239" s="33" t="inlineStr">
        <is>
          <t>Do</t>
        </is>
      </c>
      <c r="C239" s="34">
        <f>IF($B$5="alle",COUNTIF(Jahresplan!HY$6:HY$10,"U")+COUNTIF(Jahresplan!HY$6:HY$10,"K")+COUNTIF(Jahresplan!HY$6:HY$10,"KK")+COUNTIF(Jahresplan!HY$6:HY$10,"F")+COUNTIF(Jahresplan!HY$6:HY$10,"S")+COUNTIF(Jahresplan!HY$6:HY$10,"UB")+COUNTIF(Jahresplan!HY$6:HY$10,"H")*0.5,SUMPRODUCT((Stammdaten!$C$5:$C$9=$B$5)*((Jahresplan!HY$6:HY$10="U")+(Jahresplan!HY$6:HY$10="K")+(Jahresplan!HY$6:HY$10="KK")+(Jahresplan!HY$6:HY$10="F")+(Jahresplan!HY$6:HY$10="S")+(Jahresplan!HY$6:HY$10="UB")))+SUMPRODUCT((Stammdaten!$C$5:$C$9=$B$5)*(Jahresplan!HY$6:HY$10="H"))*0.5)</f>
        <v/>
      </c>
      <c r="D239" s="35">
        <f>IFERROR(SUMPRODUCT((COUNTIFS(Stammdaten!$D$5:$D$9,Feiertage!$C$1:$R$1,Jahresplan!HY$6:HY$10,"")*($B$5="alle")+COUNTIFS(Stammdaten!$C$5:$C$9,$B$5,Stammdaten!$D$5:$D$9,Feiertage!$C$1:$R$1,Jahresplan!HY$6:HY$10,"")*($B$5&lt;&gt;"alle"))*INDEX(Feiertage!$C$2:$R$20,MATCH($A239,Feiertage!$A$2:$A$20,0),0)),0)</f>
        <v/>
      </c>
      <c r="E239" s="36">
        <f>IF(AND($B$6="Mo bis Fr",WEEKDAY($A239,2)&gt;5),"",IF(IF($B$5="alle",COUNTA(Stammdaten!$A$5:$A$9),COUNTIF(Stammdaten!$C$5:$C$9,$B$5))=0,"",IF($B$5="alle",COUNTA(Stammdaten!$A$5:$A$9),COUNTIF(Stammdaten!$C$5:$C$9,$B$5))-C239-IF($B$6="alle Tage, auch Feiertage",0,D239)))</f>
        <v/>
      </c>
      <c r="F239" s="37">
        <f>IF(E239="","",IF(E239&lt;$B$4,"ja",""))</f>
        <v/>
      </c>
      <c r="G239" s="38">
        <f t="array" ref="G239">IFERROR(_xlfn.TEXTJOIN(", ",TRUE,IF((Jahresplan!HY$6:HY$10&lt;&gt;"")*(($B$5="alle")+(Stammdaten!$C$5:$C$9=$B$5)),Stammdaten!$A$5:$A$9&amp;" "&amp;Jahresplan!HY$6:HY$10,"")),IF(E239&gt;0,"Namen erst ab Excel 2019, Zahl links stimmt",""))</f>
        <v/>
      </c>
    </row>
    <row r="240">
      <c r="A240" s="32" t="n">
        <v>46619</v>
      </c>
      <c r="B240" s="33" t="inlineStr">
        <is>
          <t>Fr</t>
        </is>
      </c>
      <c r="C240" s="34">
        <f>IF($B$5="alle",COUNTIF(Jahresplan!HZ$6:HZ$10,"U")+COUNTIF(Jahresplan!HZ$6:HZ$10,"K")+COUNTIF(Jahresplan!HZ$6:HZ$10,"KK")+COUNTIF(Jahresplan!HZ$6:HZ$10,"F")+COUNTIF(Jahresplan!HZ$6:HZ$10,"S")+COUNTIF(Jahresplan!HZ$6:HZ$10,"UB")+COUNTIF(Jahresplan!HZ$6:HZ$10,"H")*0.5,SUMPRODUCT((Stammdaten!$C$5:$C$9=$B$5)*((Jahresplan!HZ$6:HZ$10="U")+(Jahresplan!HZ$6:HZ$10="K")+(Jahresplan!HZ$6:HZ$10="KK")+(Jahresplan!HZ$6:HZ$10="F")+(Jahresplan!HZ$6:HZ$10="S")+(Jahresplan!HZ$6:HZ$10="UB")))+SUMPRODUCT((Stammdaten!$C$5:$C$9=$B$5)*(Jahresplan!HZ$6:HZ$10="H"))*0.5)</f>
        <v/>
      </c>
      <c r="D240" s="35">
        <f>IFERROR(SUMPRODUCT((COUNTIFS(Stammdaten!$D$5:$D$9,Feiertage!$C$1:$R$1,Jahresplan!HZ$6:HZ$10,"")*($B$5="alle")+COUNTIFS(Stammdaten!$C$5:$C$9,$B$5,Stammdaten!$D$5:$D$9,Feiertage!$C$1:$R$1,Jahresplan!HZ$6:HZ$10,"")*($B$5&lt;&gt;"alle"))*INDEX(Feiertage!$C$2:$R$20,MATCH($A240,Feiertage!$A$2:$A$20,0),0)),0)</f>
        <v/>
      </c>
      <c r="E240" s="36">
        <f>IF(AND($B$6="Mo bis Fr",WEEKDAY($A240,2)&gt;5),"",IF(IF($B$5="alle",COUNTA(Stammdaten!$A$5:$A$9),COUNTIF(Stammdaten!$C$5:$C$9,$B$5))=0,"",IF($B$5="alle",COUNTA(Stammdaten!$A$5:$A$9),COUNTIF(Stammdaten!$C$5:$C$9,$B$5))-C240-IF($B$6="alle Tage, auch Feiertage",0,D240)))</f>
        <v/>
      </c>
      <c r="F240" s="37">
        <f>IF(E240="","",IF(E240&lt;$B$4,"ja",""))</f>
        <v/>
      </c>
      <c r="G240" s="38">
        <f t="array" ref="G240">IFERROR(_xlfn.TEXTJOIN(", ",TRUE,IF((Jahresplan!HZ$6:HZ$10&lt;&gt;"")*(($B$5="alle")+(Stammdaten!$C$5:$C$9=$B$5)),Stammdaten!$A$5:$A$9&amp;" "&amp;Jahresplan!HZ$6:HZ$10,"")),IF(E240&gt;0,"Namen erst ab Excel 2019, Zahl links stimmt",""))</f>
        <v/>
      </c>
    </row>
    <row r="241">
      <c r="A241" s="32" t="n">
        <v>46620</v>
      </c>
      <c r="B241" s="39" t="inlineStr">
        <is>
          <t>Sa</t>
        </is>
      </c>
      <c r="C241" s="34">
        <f>IF($B$5="alle",COUNTIF(Jahresplan!IA$6:IA$10,"U")+COUNTIF(Jahresplan!IA$6:IA$10,"K")+COUNTIF(Jahresplan!IA$6:IA$10,"KK")+COUNTIF(Jahresplan!IA$6:IA$10,"F")+COUNTIF(Jahresplan!IA$6:IA$10,"S")+COUNTIF(Jahresplan!IA$6:IA$10,"UB")+COUNTIF(Jahresplan!IA$6:IA$10,"H")*0.5,SUMPRODUCT((Stammdaten!$C$5:$C$9=$B$5)*((Jahresplan!IA$6:IA$10="U")+(Jahresplan!IA$6:IA$10="K")+(Jahresplan!IA$6:IA$10="KK")+(Jahresplan!IA$6:IA$10="F")+(Jahresplan!IA$6:IA$10="S")+(Jahresplan!IA$6:IA$10="UB")))+SUMPRODUCT((Stammdaten!$C$5:$C$9=$B$5)*(Jahresplan!IA$6:IA$10="H"))*0.5)</f>
        <v/>
      </c>
      <c r="D241" s="35">
        <f>IFERROR(SUMPRODUCT((COUNTIFS(Stammdaten!$D$5:$D$9,Feiertage!$C$1:$R$1,Jahresplan!IA$6:IA$10,"")*($B$5="alle")+COUNTIFS(Stammdaten!$C$5:$C$9,$B$5,Stammdaten!$D$5:$D$9,Feiertage!$C$1:$R$1,Jahresplan!IA$6:IA$10,"")*($B$5&lt;&gt;"alle"))*INDEX(Feiertage!$C$2:$R$20,MATCH($A241,Feiertage!$A$2:$A$20,0),0)),0)</f>
        <v/>
      </c>
      <c r="E241" s="36">
        <f>IF(AND($B$6="Mo bis Fr",WEEKDAY($A241,2)&gt;5),"",IF(IF($B$5="alle",COUNTA(Stammdaten!$A$5:$A$9),COUNTIF(Stammdaten!$C$5:$C$9,$B$5))=0,"",IF($B$5="alle",COUNTA(Stammdaten!$A$5:$A$9),COUNTIF(Stammdaten!$C$5:$C$9,$B$5))-C241-IF($B$6="alle Tage, auch Feiertage",0,D241)))</f>
        <v/>
      </c>
      <c r="F241" s="37">
        <f>IF(E241="","",IF(E241&lt;$B$4,"ja",""))</f>
        <v/>
      </c>
      <c r="G241" s="38">
        <f t="array" ref="G241">IFERROR(_xlfn.TEXTJOIN(", ",TRUE,IF((Jahresplan!IA$6:IA$10&lt;&gt;"")*(($B$5="alle")+(Stammdaten!$C$5:$C$9=$B$5)),Stammdaten!$A$5:$A$9&amp;" "&amp;Jahresplan!IA$6:IA$10,"")),IF(E241&gt;0,"Namen erst ab Excel 2019, Zahl links stimmt",""))</f>
        <v/>
      </c>
    </row>
    <row r="242">
      <c r="A242" s="32" t="n">
        <v>46621</v>
      </c>
      <c r="B242" s="39" t="inlineStr">
        <is>
          <t>So</t>
        </is>
      </c>
      <c r="C242" s="34">
        <f>IF($B$5="alle",COUNTIF(Jahresplan!IB$6:IB$10,"U")+COUNTIF(Jahresplan!IB$6:IB$10,"K")+COUNTIF(Jahresplan!IB$6:IB$10,"KK")+COUNTIF(Jahresplan!IB$6:IB$10,"F")+COUNTIF(Jahresplan!IB$6:IB$10,"S")+COUNTIF(Jahresplan!IB$6:IB$10,"UB")+COUNTIF(Jahresplan!IB$6:IB$10,"H")*0.5,SUMPRODUCT((Stammdaten!$C$5:$C$9=$B$5)*((Jahresplan!IB$6:IB$10="U")+(Jahresplan!IB$6:IB$10="K")+(Jahresplan!IB$6:IB$10="KK")+(Jahresplan!IB$6:IB$10="F")+(Jahresplan!IB$6:IB$10="S")+(Jahresplan!IB$6:IB$10="UB")))+SUMPRODUCT((Stammdaten!$C$5:$C$9=$B$5)*(Jahresplan!IB$6:IB$10="H"))*0.5)</f>
        <v/>
      </c>
      <c r="D242" s="35">
        <f>IFERROR(SUMPRODUCT((COUNTIFS(Stammdaten!$D$5:$D$9,Feiertage!$C$1:$R$1,Jahresplan!IB$6:IB$10,"")*($B$5="alle")+COUNTIFS(Stammdaten!$C$5:$C$9,$B$5,Stammdaten!$D$5:$D$9,Feiertage!$C$1:$R$1,Jahresplan!IB$6:IB$10,"")*($B$5&lt;&gt;"alle"))*INDEX(Feiertage!$C$2:$R$20,MATCH($A242,Feiertage!$A$2:$A$20,0),0)),0)</f>
        <v/>
      </c>
      <c r="E242" s="36">
        <f>IF(AND($B$6="Mo bis Fr",WEEKDAY($A242,2)&gt;5),"",IF(IF($B$5="alle",COUNTA(Stammdaten!$A$5:$A$9),COUNTIF(Stammdaten!$C$5:$C$9,$B$5))=0,"",IF($B$5="alle",COUNTA(Stammdaten!$A$5:$A$9),COUNTIF(Stammdaten!$C$5:$C$9,$B$5))-C242-IF($B$6="alle Tage, auch Feiertage",0,D242)))</f>
        <v/>
      </c>
      <c r="F242" s="37">
        <f>IF(E242="","",IF(E242&lt;$B$4,"ja",""))</f>
        <v/>
      </c>
      <c r="G242" s="38">
        <f t="array" ref="G242">IFERROR(_xlfn.TEXTJOIN(", ",TRUE,IF((Jahresplan!IB$6:IB$10&lt;&gt;"")*(($B$5="alle")+(Stammdaten!$C$5:$C$9=$B$5)),Stammdaten!$A$5:$A$9&amp;" "&amp;Jahresplan!IB$6:IB$10,"")),IF(E242&gt;0,"Namen erst ab Excel 2019, Zahl links stimmt",""))</f>
        <v/>
      </c>
    </row>
    <row r="243">
      <c r="A243" s="32" t="n">
        <v>46622</v>
      </c>
      <c r="B243" s="33" t="inlineStr">
        <is>
          <t>Mo</t>
        </is>
      </c>
      <c r="C243" s="34">
        <f>IF($B$5="alle",COUNTIF(Jahresplan!IC$6:IC$10,"U")+COUNTIF(Jahresplan!IC$6:IC$10,"K")+COUNTIF(Jahresplan!IC$6:IC$10,"KK")+COUNTIF(Jahresplan!IC$6:IC$10,"F")+COUNTIF(Jahresplan!IC$6:IC$10,"S")+COUNTIF(Jahresplan!IC$6:IC$10,"UB")+COUNTIF(Jahresplan!IC$6:IC$10,"H")*0.5,SUMPRODUCT((Stammdaten!$C$5:$C$9=$B$5)*((Jahresplan!IC$6:IC$10="U")+(Jahresplan!IC$6:IC$10="K")+(Jahresplan!IC$6:IC$10="KK")+(Jahresplan!IC$6:IC$10="F")+(Jahresplan!IC$6:IC$10="S")+(Jahresplan!IC$6:IC$10="UB")))+SUMPRODUCT((Stammdaten!$C$5:$C$9=$B$5)*(Jahresplan!IC$6:IC$10="H"))*0.5)</f>
        <v/>
      </c>
      <c r="D243" s="35">
        <f>IFERROR(SUMPRODUCT((COUNTIFS(Stammdaten!$D$5:$D$9,Feiertage!$C$1:$R$1,Jahresplan!IC$6:IC$10,"")*($B$5="alle")+COUNTIFS(Stammdaten!$C$5:$C$9,$B$5,Stammdaten!$D$5:$D$9,Feiertage!$C$1:$R$1,Jahresplan!IC$6:IC$10,"")*($B$5&lt;&gt;"alle"))*INDEX(Feiertage!$C$2:$R$20,MATCH($A243,Feiertage!$A$2:$A$20,0),0)),0)</f>
        <v/>
      </c>
      <c r="E243" s="36">
        <f>IF(AND($B$6="Mo bis Fr",WEEKDAY($A243,2)&gt;5),"",IF(IF($B$5="alle",COUNTA(Stammdaten!$A$5:$A$9),COUNTIF(Stammdaten!$C$5:$C$9,$B$5))=0,"",IF($B$5="alle",COUNTA(Stammdaten!$A$5:$A$9),COUNTIF(Stammdaten!$C$5:$C$9,$B$5))-C243-IF($B$6="alle Tage, auch Feiertage",0,D243)))</f>
        <v/>
      </c>
      <c r="F243" s="37">
        <f>IF(E243="","",IF(E243&lt;$B$4,"ja",""))</f>
        <v/>
      </c>
      <c r="G243" s="38">
        <f t="array" ref="G243">IFERROR(_xlfn.TEXTJOIN(", ",TRUE,IF((Jahresplan!IC$6:IC$10&lt;&gt;"")*(($B$5="alle")+(Stammdaten!$C$5:$C$9=$B$5)),Stammdaten!$A$5:$A$9&amp;" "&amp;Jahresplan!IC$6:IC$10,"")),IF(E243&gt;0,"Namen erst ab Excel 2019, Zahl links stimmt",""))</f>
        <v/>
      </c>
    </row>
    <row r="244">
      <c r="A244" s="32" t="n">
        <v>46623</v>
      </c>
      <c r="B244" s="33" t="inlineStr">
        <is>
          <t>Di</t>
        </is>
      </c>
      <c r="C244" s="34">
        <f>IF($B$5="alle",COUNTIF(Jahresplan!ID$6:ID$10,"U")+COUNTIF(Jahresplan!ID$6:ID$10,"K")+COUNTIF(Jahresplan!ID$6:ID$10,"KK")+COUNTIF(Jahresplan!ID$6:ID$10,"F")+COUNTIF(Jahresplan!ID$6:ID$10,"S")+COUNTIF(Jahresplan!ID$6:ID$10,"UB")+COUNTIF(Jahresplan!ID$6:ID$10,"H")*0.5,SUMPRODUCT((Stammdaten!$C$5:$C$9=$B$5)*((Jahresplan!ID$6:ID$10="U")+(Jahresplan!ID$6:ID$10="K")+(Jahresplan!ID$6:ID$10="KK")+(Jahresplan!ID$6:ID$10="F")+(Jahresplan!ID$6:ID$10="S")+(Jahresplan!ID$6:ID$10="UB")))+SUMPRODUCT((Stammdaten!$C$5:$C$9=$B$5)*(Jahresplan!ID$6:ID$10="H"))*0.5)</f>
        <v/>
      </c>
      <c r="D244" s="35">
        <f>IFERROR(SUMPRODUCT((COUNTIFS(Stammdaten!$D$5:$D$9,Feiertage!$C$1:$R$1,Jahresplan!ID$6:ID$10,"")*($B$5="alle")+COUNTIFS(Stammdaten!$C$5:$C$9,$B$5,Stammdaten!$D$5:$D$9,Feiertage!$C$1:$R$1,Jahresplan!ID$6:ID$10,"")*($B$5&lt;&gt;"alle"))*INDEX(Feiertage!$C$2:$R$20,MATCH($A244,Feiertage!$A$2:$A$20,0),0)),0)</f>
        <v/>
      </c>
      <c r="E244" s="36">
        <f>IF(AND($B$6="Mo bis Fr",WEEKDAY($A244,2)&gt;5),"",IF(IF($B$5="alle",COUNTA(Stammdaten!$A$5:$A$9),COUNTIF(Stammdaten!$C$5:$C$9,$B$5))=0,"",IF($B$5="alle",COUNTA(Stammdaten!$A$5:$A$9),COUNTIF(Stammdaten!$C$5:$C$9,$B$5))-C244-IF($B$6="alle Tage, auch Feiertage",0,D244)))</f>
        <v/>
      </c>
      <c r="F244" s="37">
        <f>IF(E244="","",IF(E244&lt;$B$4,"ja",""))</f>
        <v/>
      </c>
      <c r="G244" s="38">
        <f t="array" ref="G244">IFERROR(_xlfn.TEXTJOIN(", ",TRUE,IF((Jahresplan!ID$6:ID$10&lt;&gt;"")*(($B$5="alle")+(Stammdaten!$C$5:$C$9=$B$5)),Stammdaten!$A$5:$A$9&amp;" "&amp;Jahresplan!ID$6:ID$10,"")),IF(E244&gt;0,"Namen erst ab Excel 2019, Zahl links stimmt",""))</f>
        <v/>
      </c>
    </row>
    <row r="245">
      <c r="A245" s="32" t="n">
        <v>46624</v>
      </c>
      <c r="B245" s="33" t="inlineStr">
        <is>
          <t>Mi</t>
        </is>
      </c>
      <c r="C245" s="34">
        <f>IF($B$5="alle",COUNTIF(Jahresplan!IE$6:IE$10,"U")+COUNTIF(Jahresplan!IE$6:IE$10,"K")+COUNTIF(Jahresplan!IE$6:IE$10,"KK")+COUNTIF(Jahresplan!IE$6:IE$10,"F")+COUNTIF(Jahresplan!IE$6:IE$10,"S")+COUNTIF(Jahresplan!IE$6:IE$10,"UB")+COUNTIF(Jahresplan!IE$6:IE$10,"H")*0.5,SUMPRODUCT((Stammdaten!$C$5:$C$9=$B$5)*((Jahresplan!IE$6:IE$10="U")+(Jahresplan!IE$6:IE$10="K")+(Jahresplan!IE$6:IE$10="KK")+(Jahresplan!IE$6:IE$10="F")+(Jahresplan!IE$6:IE$10="S")+(Jahresplan!IE$6:IE$10="UB")))+SUMPRODUCT((Stammdaten!$C$5:$C$9=$B$5)*(Jahresplan!IE$6:IE$10="H"))*0.5)</f>
        <v/>
      </c>
      <c r="D245" s="35">
        <f>IFERROR(SUMPRODUCT((COUNTIFS(Stammdaten!$D$5:$D$9,Feiertage!$C$1:$R$1,Jahresplan!IE$6:IE$10,"")*($B$5="alle")+COUNTIFS(Stammdaten!$C$5:$C$9,$B$5,Stammdaten!$D$5:$D$9,Feiertage!$C$1:$R$1,Jahresplan!IE$6:IE$10,"")*($B$5&lt;&gt;"alle"))*INDEX(Feiertage!$C$2:$R$20,MATCH($A245,Feiertage!$A$2:$A$20,0),0)),0)</f>
        <v/>
      </c>
      <c r="E245" s="36">
        <f>IF(AND($B$6="Mo bis Fr",WEEKDAY($A245,2)&gt;5),"",IF(IF($B$5="alle",COUNTA(Stammdaten!$A$5:$A$9),COUNTIF(Stammdaten!$C$5:$C$9,$B$5))=0,"",IF($B$5="alle",COUNTA(Stammdaten!$A$5:$A$9),COUNTIF(Stammdaten!$C$5:$C$9,$B$5))-C245-IF($B$6="alle Tage, auch Feiertage",0,D245)))</f>
        <v/>
      </c>
      <c r="F245" s="37">
        <f>IF(E245="","",IF(E245&lt;$B$4,"ja",""))</f>
        <v/>
      </c>
      <c r="G245" s="38">
        <f t="array" ref="G245">IFERROR(_xlfn.TEXTJOIN(", ",TRUE,IF((Jahresplan!IE$6:IE$10&lt;&gt;"")*(($B$5="alle")+(Stammdaten!$C$5:$C$9=$B$5)),Stammdaten!$A$5:$A$9&amp;" "&amp;Jahresplan!IE$6:IE$10,"")),IF(E245&gt;0,"Namen erst ab Excel 2019, Zahl links stimmt",""))</f>
        <v/>
      </c>
    </row>
    <row r="246">
      <c r="A246" s="32" t="n">
        <v>46625</v>
      </c>
      <c r="B246" s="33" t="inlineStr">
        <is>
          <t>Do</t>
        </is>
      </c>
      <c r="C246" s="34">
        <f>IF($B$5="alle",COUNTIF(Jahresplan!IF$6:IF$10,"U")+COUNTIF(Jahresplan!IF$6:IF$10,"K")+COUNTIF(Jahresplan!IF$6:IF$10,"KK")+COUNTIF(Jahresplan!IF$6:IF$10,"F")+COUNTIF(Jahresplan!IF$6:IF$10,"S")+COUNTIF(Jahresplan!IF$6:IF$10,"UB")+COUNTIF(Jahresplan!IF$6:IF$10,"H")*0.5,SUMPRODUCT((Stammdaten!$C$5:$C$9=$B$5)*((Jahresplan!IF$6:IF$10="U")+(Jahresplan!IF$6:IF$10="K")+(Jahresplan!IF$6:IF$10="KK")+(Jahresplan!IF$6:IF$10="F")+(Jahresplan!IF$6:IF$10="S")+(Jahresplan!IF$6:IF$10="UB")))+SUMPRODUCT((Stammdaten!$C$5:$C$9=$B$5)*(Jahresplan!IF$6:IF$10="H"))*0.5)</f>
        <v/>
      </c>
      <c r="D246" s="35">
        <f>IFERROR(SUMPRODUCT((COUNTIFS(Stammdaten!$D$5:$D$9,Feiertage!$C$1:$R$1,Jahresplan!IF$6:IF$10,"")*($B$5="alle")+COUNTIFS(Stammdaten!$C$5:$C$9,$B$5,Stammdaten!$D$5:$D$9,Feiertage!$C$1:$R$1,Jahresplan!IF$6:IF$10,"")*($B$5&lt;&gt;"alle"))*INDEX(Feiertage!$C$2:$R$20,MATCH($A246,Feiertage!$A$2:$A$20,0),0)),0)</f>
        <v/>
      </c>
      <c r="E246" s="36">
        <f>IF(AND($B$6="Mo bis Fr",WEEKDAY($A246,2)&gt;5),"",IF(IF($B$5="alle",COUNTA(Stammdaten!$A$5:$A$9),COUNTIF(Stammdaten!$C$5:$C$9,$B$5))=0,"",IF($B$5="alle",COUNTA(Stammdaten!$A$5:$A$9),COUNTIF(Stammdaten!$C$5:$C$9,$B$5))-C246-IF($B$6="alle Tage, auch Feiertage",0,D246)))</f>
        <v/>
      </c>
      <c r="F246" s="37">
        <f>IF(E246="","",IF(E246&lt;$B$4,"ja",""))</f>
        <v/>
      </c>
      <c r="G246" s="38">
        <f t="array" ref="G246">IFERROR(_xlfn.TEXTJOIN(", ",TRUE,IF((Jahresplan!IF$6:IF$10&lt;&gt;"")*(($B$5="alle")+(Stammdaten!$C$5:$C$9=$B$5)),Stammdaten!$A$5:$A$9&amp;" "&amp;Jahresplan!IF$6:IF$10,"")),IF(E246&gt;0,"Namen erst ab Excel 2019, Zahl links stimmt",""))</f>
        <v/>
      </c>
    </row>
    <row r="247">
      <c r="A247" s="32" t="n">
        <v>46626</v>
      </c>
      <c r="B247" s="33" t="inlineStr">
        <is>
          <t>Fr</t>
        </is>
      </c>
      <c r="C247" s="34">
        <f>IF($B$5="alle",COUNTIF(Jahresplan!IG$6:IG$10,"U")+COUNTIF(Jahresplan!IG$6:IG$10,"K")+COUNTIF(Jahresplan!IG$6:IG$10,"KK")+COUNTIF(Jahresplan!IG$6:IG$10,"F")+COUNTIF(Jahresplan!IG$6:IG$10,"S")+COUNTIF(Jahresplan!IG$6:IG$10,"UB")+COUNTIF(Jahresplan!IG$6:IG$10,"H")*0.5,SUMPRODUCT((Stammdaten!$C$5:$C$9=$B$5)*((Jahresplan!IG$6:IG$10="U")+(Jahresplan!IG$6:IG$10="K")+(Jahresplan!IG$6:IG$10="KK")+(Jahresplan!IG$6:IG$10="F")+(Jahresplan!IG$6:IG$10="S")+(Jahresplan!IG$6:IG$10="UB")))+SUMPRODUCT((Stammdaten!$C$5:$C$9=$B$5)*(Jahresplan!IG$6:IG$10="H"))*0.5)</f>
        <v/>
      </c>
      <c r="D247" s="35">
        <f>IFERROR(SUMPRODUCT((COUNTIFS(Stammdaten!$D$5:$D$9,Feiertage!$C$1:$R$1,Jahresplan!IG$6:IG$10,"")*($B$5="alle")+COUNTIFS(Stammdaten!$C$5:$C$9,$B$5,Stammdaten!$D$5:$D$9,Feiertage!$C$1:$R$1,Jahresplan!IG$6:IG$10,"")*($B$5&lt;&gt;"alle"))*INDEX(Feiertage!$C$2:$R$20,MATCH($A247,Feiertage!$A$2:$A$20,0),0)),0)</f>
        <v/>
      </c>
      <c r="E247" s="36">
        <f>IF(AND($B$6="Mo bis Fr",WEEKDAY($A247,2)&gt;5),"",IF(IF($B$5="alle",COUNTA(Stammdaten!$A$5:$A$9),COUNTIF(Stammdaten!$C$5:$C$9,$B$5))=0,"",IF($B$5="alle",COUNTA(Stammdaten!$A$5:$A$9),COUNTIF(Stammdaten!$C$5:$C$9,$B$5))-C247-IF($B$6="alle Tage, auch Feiertage",0,D247)))</f>
        <v/>
      </c>
      <c r="F247" s="37">
        <f>IF(E247="","",IF(E247&lt;$B$4,"ja",""))</f>
        <v/>
      </c>
      <c r="G247" s="38">
        <f t="array" ref="G247">IFERROR(_xlfn.TEXTJOIN(", ",TRUE,IF((Jahresplan!IG$6:IG$10&lt;&gt;"")*(($B$5="alle")+(Stammdaten!$C$5:$C$9=$B$5)),Stammdaten!$A$5:$A$9&amp;" "&amp;Jahresplan!IG$6:IG$10,"")),IF(E247&gt;0,"Namen erst ab Excel 2019, Zahl links stimmt",""))</f>
        <v/>
      </c>
    </row>
    <row r="248">
      <c r="A248" s="32" t="n">
        <v>46627</v>
      </c>
      <c r="B248" s="39" t="inlineStr">
        <is>
          <t>Sa</t>
        </is>
      </c>
      <c r="C248" s="34">
        <f>IF($B$5="alle",COUNTIF(Jahresplan!IH$6:IH$10,"U")+COUNTIF(Jahresplan!IH$6:IH$10,"K")+COUNTIF(Jahresplan!IH$6:IH$10,"KK")+COUNTIF(Jahresplan!IH$6:IH$10,"F")+COUNTIF(Jahresplan!IH$6:IH$10,"S")+COUNTIF(Jahresplan!IH$6:IH$10,"UB")+COUNTIF(Jahresplan!IH$6:IH$10,"H")*0.5,SUMPRODUCT((Stammdaten!$C$5:$C$9=$B$5)*((Jahresplan!IH$6:IH$10="U")+(Jahresplan!IH$6:IH$10="K")+(Jahresplan!IH$6:IH$10="KK")+(Jahresplan!IH$6:IH$10="F")+(Jahresplan!IH$6:IH$10="S")+(Jahresplan!IH$6:IH$10="UB")))+SUMPRODUCT((Stammdaten!$C$5:$C$9=$B$5)*(Jahresplan!IH$6:IH$10="H"))*0.5)</f>
        <v/>
      </c>
      <c r="D248" s="35">
        <f>IFERROR(SUMPRODUCT((COUNTIFS(Stammdaten!$D$5:$D$9,Feiertage!$C$1:$R$1,Jahresplan!IH$6:IH$10,"")*($B$5="alle")+COUNTIFS(Stammdaten!$C$5:$C$9,$B$5,Stammdaten!$D$5:$D$9,Feiertage!$C$1:$R$1,Jahresplan!IH$6:IH$10,"")*($B$5&lt;&gt;"alle"))*INDEX(Feiertage!$C$2:$R$20,MATCH($A248,Feiertage!$A$2:$A$20,0),0)),0)</f>
        <v/>
      </c>
      <c r="E248" s="36">
        <f>IF(AND($B$6="Mo bis Fr",WEEKDAY($A248,2)&gt;5),"",IF(IF($B$5="alle",COUNTA(Stammdaten!$A$5:$A$9),COUNTIF(Stammdaten!$C$5:$C$9,$B$5))=0,"",IF($B$5="alle",COUNTA(Stammdaten!$A$5:$A$9),COUNTIF(Stammdaten!$C$5:$C$9,$B$5))-C248-IF($B$6="alle Tage, auch Feiertage",0,D248)))</f>
        <v/>
      </c>
      <c r="F248" s="37">
        <f>IF(E248="","",IF(E248&lt;$B$4,"ja",""))</f>
        <v/>
      </c>
      <c r="G248" s="38">
        <f t="array" ref="G248">IFERROR(_xlfn.TEXTJOIN(", ",TRUE,IF((Jahresplan!IH$6:IH$10&lt;&gt;"")*(($B$5="alle")+(Stammdaten!$C$5:$C$9=$B$5)),Stammdaten!$A$5:$A$9&amp;" "&amp;Jahresplan!IH$6:IH$10,"")),IF(E248&gt;0,"Namen erst ab Excel 2019, Zahl links stimmt",""))</f>
        <v/>
      </c>
    </row>
    <row r="249">
      <c r="A249" s="32" t="n">
        <v>46628</v>
      </c>
      <c r="B249" s="39" t="inlineStr">
        <is>
          <t>So</t>
        </is>
      </c>
      <c r="C249" s="34">
        <f>IF($B$5="alle",COUNTIF(Jahresplan!II$6:II$10,"U")+COUNTIF(Jahresplan!II$6:II$10,"K")+COUNTIF(Jahresplan!II$6:II$10,"KK")+COUNTIF(Jahresplan!II$6:II$10,"F")+COUNTIF(Jahresplan!II$6:II$10,"S")+COUNTIF(Jahresplan!II$6:II$10,"UB")+COUNTIF(Jahresplan!II$6:II$10,"H")*0.5,SUMPRODUCT((Stammdaten!$C$5:$C$9=$B$5)*((Jahresplan!II$6:II$10="U")+(Jahresplan!II$6:II$10="K")+(Jahresplan!II$6:II$10="KK")+(Jahresplan!II$6:II$10="F")+(Jahresplan!II$6:II$10="S")+(Jahresplan!II$6:II$10="UB")))+SUMPRODUCT((Stammdaten!$C$5:$C$9=$B$5)*(Jahresplan!II$6:II$10="H"))*0.5)</f>
        <v/>
      </c>
      <c r="D249" s="35">
        <f>IFERROR(SUMPRODUCT((COUNTIFS(Stammdaten!$D$5:$D$9,Feiertage!$C$1:$R$1,Jahresplan!II$6:II$10,"")*($B$5="alle")+COUNTIFS(Stammdaten!$C$5:$C$9,$B$5,Stammdaten!$D$5:$D$9,Feiertage!$C$1:$R$1,Jahresplan!II$6:II$10,"")*($B$5&lt;&gt;"alle"))*INDEX(Feiertage!$C$2:$R$20,MATCH($A249,Feiertage!$A$2:$A$20,0),0)),0)</f>
        <v/>
      </c>
      <c r="E249" s="36">
        <f>IF(AND($B$6="Mo bis Fr",WEEKDAY($A249,2)&gt;5),"",IF(IF($B$5="alle",COUNTA(Stammdaten!$A$5:$A$9),COUNTIF(Stammdaten!$C$5:$C$9,$B$5))=0,"",IF($B$5="alle",COUNTA(Stammdaten!$A$5:$A$9),COUNTIF(Stammdaten!$C$5:$C$9,$B$5))-C249-IF($B$6="alle Tage, auch Feiertage",0,D249)))</f>
        <v/>
      </c>
      <c r="F249" s="37">
        <f>IF(E249="","",IF(E249&lt;$B$4,"ja",""))</f>
        <v/>
      </c>
      <c r="G249" s="38">
        <f t="array" ref="G249">IFERROR(_xlfn.TEXTJOIN(", ",TRUE,IF((Jahresplan!II$6:II$10&lt;&gt;"")*(($B$5="alle")+(Stammdaten!$C$5:$C$9=$B$5)),Stammdaten!$A$5:$A$9&amp;" "&amp;Jahresplan!II$6:II$10,"")),IF(E249&gt;0,"Namen erst ab Excel 2019, Zahl links stimmt",""))</f>
        <v/>
      </c>
    </row>
    <row r="250">
      <c r="A250" s="32" t="n">
        <v>46629</v>
      </c>
      <c r="B250" s="33" t="inlineStr">
        <is>
          <t>Mo</t>
        </is>
      </c>
      <c r="C250" s="34">
        <f>IF($B$5="alle",COUNTIF(Jahresplan!IJ$6:IJ$10,"U")+COUNTIF(Jahresplan!IJ$6:IJ$10,"K")+COUNTIF(Jahresplan!IJ$6:IJ$10,"KK")+COUNTIF(Jahresplan!IJ$6:IJ$10,"F")+COUNTIF(Jahresplan!IJ$6:IJ$10,"S")+COUNTIF(Jahresplan!IJ$6:IJ$10,"UB")+COUNTIF(Jahresplan!IJ$6:IJ$10,"H")*0.5,SUMPRODUCT((Stammdaten!$C$5:$C$9=$B$5)*((Jahresplan!IJ$6:IJ$10="U")+(Jahresplan!IJ$6:IJ$10="K")+(Jahresplan!IJ$6:IJ$10="KK")+(Jahresplan!IJ$6:IJ$10="F")+(Jahresplan!IJ$6:IJ$10="S")+(Jahresplan!IJ$6:IJ$10="UB")))+SUMPRODUCT((Stammdaten!$C$5:$C$9=$B$5)*(Jahresplan!IJ$6:IJ$10="H"))*0.5)</f>
        <v/>
      </c>
      <c r="D250" s="35">
        <f>IFERROR(SUMPRODUCT((COUNTIFS(Stammdaten!$D$5:$D$9,Feiertage!$C$1:$R$1,Jahresplan!IJ$6:IJ$10,"")*($B$5="alle")+COUNTIFS(Stammdaten!$C$5:$C$9,$B$5,Stammdaten!$D$5:$D$9,Feiertage!$C$1:$R$1,Jahresplan!IJ$6:IJ$10,"")*($B$5&lt;&gt;"alle"))*INDEX(Feiertage!$C$2:$R$20,MATCH($A250,Feiertage!$A$2:$A$20,0),0)),0)</f>
        <v/>
      </c>
      <c r="E250" s="36">
        <f>IF(AND($B$6="Mo bis Fr",WEEKDAY($A250,2)&gt;5),"",IF(IF($B$5="alle",COUNTA(Stammdaten!$A$5:$A$9),COUNTIF(Stammdaten!$C$5:$C$9,$B$5))=0,"",IF($B$5="alle",COUNTA(Stammdaten!$A$5:$A$9),COUNTIF(Stammdaten!$C$5:$C$9,$B$5))-C250-IF($B$6="alle Tage, auch Feiertage",0,D250)))</f>
        <v/>
      </c>
      <c r="F250" s="37">
        <f>IF(E250="","",IF(E250&lt;$B$4,"ja",""))</f>
        <v/>
      </c>
      <c r="G250" s="38">
        <f t="array" ref="G250">IFERROR(_xlfn.TEXTJOIN(", ",TRUE,IF((Jahresplan!IJ$6:IJ$10&lt;&gt;"")*(($B$5="alle")+(Stammdaten!$C$5:$C$9=$B$5)),Stammdaten!$A$5:$A$9&amp;" "&amp;Jahresplan!IJ$6:IJ$10,"")),IF(E250&gt;0,"Namen erst ab Excel 2019, Zahl links stimmt",""))</f>
        <v/>
      </c>
    </row>
    <row r="251">
      <c r="A251" s="32" t="n">
        <v>46630</v>
      </c>
      <c r="B251" s="33" t="inlineStr">
        <is>
          <t>Di</t>
        </is>
      </c>
      <c r="C251" s="34">
        <f>IF($B$5="alle",COUNTIF(Jahresplan!IK$6:IK$10,"U")+COUNTIF(Jahresplan!IK$6:IK$10,"K")+COUNTIF(Jahresplan!IK$6:IK$10,"KK")+COUNTIF(Jahresplan!IK$6:IK$10,"F")+COUNTIF(Jahresplan!IK$6:IK$10,"S")+COUNTIF(Jahresplan!IK$6:IK$10,"UB")+COUNTIF(Jahresplan!IK$6:IK$10,"H")*0.5,SUMPRODUCT((Stammdaten!$C$5:$C$9=$B$5)*((Jahresplan!IK$6:IK$10="U")+(Jahresplan!IK$6:IK$10="K")+(Jahresplan!IK$6:IK$10="KK")+(Jahresplan!IK$6:IK$10="F")+(Jahresplan!IK$6:IK$10="S")+(Jahresplan!IK$6:IK$10="UB")))+SUMPRODUCT((Stammdaten!$C$5:$C$9=$B$5)*(Jahresplan!IK$6:IK$10="H"))*0.5)</f>
        <v/>
      </c>
      <c r="D251" s="35">
        <f>IFERROR(SUMPRODUCT((COUNTIFS(Stammdaten!$D$5:$D$9,Feiertage!$C$1:$R$1,Jahresplan!IK$6:IK$10,"")*($B$5="alle")+COUNTIFS(Stammdaten!$C$5:$C$9,$B$5,Stammdaten!$D$5:$D$9,Feiertage!$C$1:$R$1,Jahresplan!IK$6:IK$10,"")*($B$5&lt;&gt;"alle"))*INDEX(Feiertage!$C$2:$R$20,MATCH($A251,Feiertage!$A$2:$A$20,0),0)),0)</f>
        <v/>
      </c>
      <c r="E251" s="36">
        <f>IF(AND($B$6="Mo bis Fr",WEEKDAY($A251,2)&gt;5),"",IF(IF($B$5="alle",COUNTA(Stammdaten!$A$5:$A$9),COUNTIF(Stammdaten!$C$5:$C$9,$B$5))=0,"",IF($B$5="alle",COUNTA(Stammdaten!$A$5:$A$9),COUNTIF(Stammdaten!$C$5:$C$9,$B$5))-C251-IF($B$6="alle Tage, auch Feiertage",0,D251)))</f>
        <v/>
      </c>
      <c r="F251" s="37">
        <f>IF(E251="","",IF(E251&lt;$B$4,"ja",""))</f>
        <v/>
      </c>
      <c r="G251" s="38">
        <f t="array" ref="G251">IFERROR(_xlfn.TEXTJOIN(", ",TRUE,IF((Jahresplan!IK$6:IK$10&lt;&gt;"")*(($B$5="alle")+(Stammdaten!$C$5:$C$9=$B$5)),Stammdaten!$A$5:$A$9&amp;" "&amp;Jahresplan!IK$6:IK$10,"")),IF(E251&gt;0,"Namen erst ab Excel 2019, Zahl links stimmt",""))</f>
        <v/>
      </c>
    </row>
    <row r="252">
      <c r="A252" s="32" t="n">
        <v>46631</v>
      </c>
      <c r="B252" s="33" t="inlineStr">
        <is>
          <t>Mi</t>
        </is>
      </c>
      <c r="C252" s="34">
        <f>IF($B$5="alle",COUNTIF(Jahresplan!IL$6:IL$10,"U")+COUNTIF(Jahresplan!IL$6:IL$10,"K")+COUNTIF(Jahresplan!IL$6:IL$10,"KK")+COUNTIF(Jahresplan!IL$6:IL$10,"F")+COUNTIF(Jahresplan!IL$6:IL$10,"S")+COUNTIF(Jahresplan!IL$6:IL$10,"UB")+COUNTIF(Jahresplan!IL$6:IL$10,"H")*0.5,SUMPRODUCT((Stammdaten!$C$5:$C$9=$B$5)*((Jahresplan!IL$6:IL$10="U")+(Jahresplan!IL$6:IL$10="K")+(Jahresplan!IL$6:IL$10="KK")+(Jahresplan!IL$6:IL$10="F")+(Jahresplan!IL$6:IL$10="S")+(Jahresplan!IL$6:IL$10="UB")))+SUMPRODUCT((Stammdaten!$C$5:$C$9=$B$5)*(Jahresplan!IL$6:IL$10="H"))*0.5)</f>
        <v/>
      </c>
      <c r="D252" s="35">
        <f>IFERROR(SUMPRODUCT((COUNTIFS(Stammdaten!$D$5:$D$9,Feiertage!$C$1:$R$1,Jahresplan!IL$6:IL$10,"")*($B$5="alle")+COUNTIFS(Stammdaten!$C$5:$C$9,$B$5,Stammdaten!$D$5:$D$9,Feiertage!$C$1:$R$1,Jahresplan!IL$6:IL$10,"")*($B$5&lt;&gt;"alle"))*INDEX(Feiertage!$C$2:$R$20,MATCH($A252,Feiertage!$A$2:$A$20,0),0)),0)</f>
        <v/>
      </c>
      <c r="E252" s="36">
        <f>IF(AND($B$6="Mo bis Fr",WEEKDAY($A252,2)&gt;5),"",IF(IF($B$5="alle",COUNTA(Stammdaten!$A$5:$A$9),COUNTIF(Stammdaten!$C$5:$C$9,$B$5))=0,"",IF($B$5="alle",COUNTA(Stammdaten!$A$5:$A$9),COUNTIF(Stammdaten!$C$5:$C$9,$B$5))-C252-IF($B$6="alle Tage, auch Feiertage",0,D252)))</f>
        <v/>
      </c>
      <c r="F252" s="37">
        <f>IF(E252="","",IF(E252&lt;$B$4,"ja",""))</f>
        <v/>
      </c>
      <c r="G252" s="38">
        <f t="array" ref="G252">IFERROR(_xlfn.TEXTJOIN(", ",TRUE,IF((Jahresplan!IL$6:IL$10&lt;&gt;"")*(($B$5="alle")+(Stammdaten!$C$5:$C$9=$B$5)),Stammdaten!$A$5:$A$9&amp;" "&amp;Jahresplan!IL$6:IL$10,"")),IF(E252&gt;0,"Namen erst ab Excel 2019, Zahl links stimmt",""))</f>
        <v/>
      </c>
    </row>
    <row r="253">
      <c r="A253" s="32" t="n">
        <v>46632</v>
      </c>
      <c r="B253" s="33" t="inlineStr">
        <is>
          <t>Do</t>
        </is>
      </c>
      <c r="C253" s="34">
        <f>IF($B$5="alle",COUNTIF(Jahresplan!IM$6:IM$10,"U")+COUNTIF(Jahresplan!IM$6:IM$10,"K")+COUNTIF(Jahresplan!IM$6:IM$10,"KK")+COUNTIF(Jahresplan!IM$6:IM$10,"F")+COUNTIF(Jahresplan!IM$6:IM$10,"S")+COUNTIF(Jahresplan!IM$6:IM$10,"UB")+COUNTIF(Jahresplan!IM$6:IM$10,"H")*0.5,SUMPRODUCT((Stammdaten!$C$5:$C$9=$B$5)*((Jahresplan!IM$6:IM$10="U")+(Jahresplan!IM$6:IM$10="K")+(Jahresplan!IM$6:IM$10="KK")+(Jahresplan!IM$6:IM$10="F")+(Jahresplan!IM$6:IM$10="S")+(Jahresplan!IM$6:IM$10="UB")))+SUMPRODUCT((Stammdaten!$C$5:$C$9=$B$5)*(Jahresplan!IM$6:IM$10="H"))*0.5)</f>
        <v/>
      </c>
      <c r="D253" s="35">
        <f>IFERROR(SUMPRODUCT((COUNTIFS(Stammdaten!$D$5:$D$9,Feiertage!$C$1:$R$1,Jahresplan!IM$6:IM$10,"")*($B$5="alle")+COUNTIFS(Stammdaten!$C$5:$C$9,$B$5,Stammdaten!$D$5:$D$9,Feiertage!$C$1:$R$1,Jahresplan!IM$6:IM$10,"")*($B$5&lt;&gt;"alle"))*INDEX(Feiertage!$C$2:$R$20,MATCH($A253,Feiertage!$A$2:$A$20,0),0)),0)</f>
        <v/>
      </c>
      <c r="E253" s="36">
        <f>IF(AND($B$6="Mo bis Fr",WEEKDAY($A253,2)&gt;5),"",IF(IF($B$5="alle",COUNTA(Stammdaten!$A$5:$A$9),COUNTIF(Stammdaten!$C$5:$C$9,$B$5))=0,"",IF($B$5="alle",COUNTA(Stammdaten!$A$5:$A$9),COUNTIF(Stammdaten!$C$5:$C$9,$B$5))-C253-IF($B$6="alle Tage, auch Feiertage",0,D253)))</f>
        <v/>
      </c>
      <c r="F253" s="37">
        <f>IF(E253="","",IF(E253&lt;$B$4,"ja",""))</f>
        <v/>
      </c>
      <c r="G253" s="38">
        <f t="array" ref="G253">IFERROR(_xlfn.TEXTJOIN(", ",TRUE,IF((Jahresplan!IM$6:IM$10&lt;&gt;"")*(($B$5="alle")+(Stammdaten!$C$5:$C$9=$B$5)),Stammdaten!$A$5:$A$9&amp;" "&amp;Jahresplan!IM$6:IM$10,"")),IF(E253&gt;0,"Namen erst ab Excel 2019, Zahl links stimmt",""))</f>
        <v/>
      </c>
    </row>
    <row r="254">
      <c r="A254" s="32" t="n">
        <v>46633</v>
      </c>
      <c r="B254" s="33" t="inlineStr">
        <is>
          <t>Fr</t>
        </is>
      </c>
      <c r="C254" s="34">
        <f>IF($B$5="alle",COUNTIF(Jahresplan!IN$6:IN$10,"U")+COUNTIF(Jahresplan!IN$6:IN$10,"K")+COUNTIF(Jahresplan!IN$6:IN$10,"KK")+COUNTIF(Jahresplan!IN$6:IN$10,"F")+COUNTIF(Jahresplan!IN$6:IN$10,"S")+COUNTIF(Jahresplan!IN$6:IN$10,"UB")+COUNTIF(Jahresplan!IN$6:IN$10,"H")*0.5,SUMPRODUCT((Stammdaten!$C$5:$C$9=$B$5)*((Jahresplan!IN$6:IN$10="U")+(Jahresplan!IN$6:IN$10="K")+(Jahresplan!IN$6:IN$10="KK")+(Jahresplan!IN$6:IN$10="F")+(Jahresplan!IN$6:IN$10="S")+(Jahresplan!IN$6:IN$10="UB")))+SUMPRODUCT((Stammdaten!$C$5:$C$9=$B$5)*(Jahresplan!IN$6:IN$10="H"))*0.5)</f>
        <v/>
      </c>
      <c r="D254" s="35">
        <f>IFERROR(SUMPRODUCT((COUNTIFS(Stammdaten!$D$5:$D$9,Feiertage!$C$1:$R$1,Jahresplan!IN$6:IN$10,"")*($B$5="alle")+COUNTIFS(Stammdaten!$C$5:$C$9,$B$5,Stammdaten!$D$5:$D$9,Feiertage!$C$1:$R$1,Jahresplan!IN$6:IN$10,"")*($B$5&lt;&gt;"alle"))*INDEX(Feiertage!$C$2:$R$20,MATCH($A254,Feiertage!$A$2:$A$20,0),0)),0)</f>
        <v/>
      </c>
      <c r="E254" s="36">
        <f>IF(AND($B$6="Mo bis Fr",WEEKDAY($A254,2)&gt;5),"",IF(IF($B$5="alle",COUNTA(Stammdaten!$A$5:$A$9),COUNTIF(Stammdaten!$C$5:$C$9,$B$5))=0,"",IF($B$5="alle",COUNTA(Stammdaten!$A$5:$A$9),COUNTIF(Stammdaten!$C$5:$C$9,$B$5))-C254-IF($B$6="alle Tage, auch Feiertage",0,D254)))</f>
        <v/>
      </c>
      <c r="F254" s="37">
        <f>IF(E254="","",IF(E254&lt;$B$4,"ja",""))</f>
        <v/>
      </c>
      <c r="G254" s="38">
        <f t="array" ref="G254">IFERROR(_xlfn.TEXTJOIN(", ",TRUE,IF((Jahresplan!IN$6:IN$10&lt;&gt;"")*(($B$5="alle")+(Stammdaten!$C$5:$C$9=$B$5)),Stammdaten!$A$5:$A$9&amp;" "&amp;Jahresplan!IN$6:IN$10,"")),IF(E254&gt;0,"Namen erst ab Excel 2019, Zahl links stimmt",""))</f>
        <v/>
      </c>
    </row>
    <row r="255">
      <c r="A255" s="32" t="n">
        <v>46634</v>
      </c>
      <c r="B255" s="39" t="inlineStr">
        <is>
          <t>Sa</t>
        </is>
      </c>
      <c r="C255" s="34">
        <f>IF($B$5="alle",COUNTIF(Jahresplan!IO$6:IO$10,"U")+COUNTIF(Jahresplan!IO$6:IO$10,"K")+COUNTIF(Jahresplan!IO$6:IO$10,"KK")+COUNTIF(Jahresplan!IO$6:IO$10,"F")+COUNTIF(Jahresplan!IO$6:IO$10,"S")+COUNTIF(Jahresplan!IO$6:IO$10,"UB")+COUNTIF(Jahresplan!IO$6:IO$10,"H")*0.5,SUMPRODUCT((Stammdaten!$C$5:$C$9=$B$5)*((Jahresplan!IO$6:IO$10="U")+(Jahresplan!IO$6:IO$10="K")+(Jahresplan!IO$6:IO$10="KK")+(Jahresplan!IO$6:IO$10="F")+(Jahresplan!IO$6:IO$10="S")+(Jahresplan!IO$6:IO$10="UB")))+SUMPRODUCT((Stammdaten!$C$5:$C$9=$B$5)*(Jahresplan!IO$6:IO$10="H"))*0.5)</f>
        <v/>
      </c>
      <c r="D255" s="35">
        <f>IFERROR(SUMPRODUCT((COUNTIFS(Stammdaten!$D$5:$D$9,Feiertage!$C$1:$R$1,Jahresplan!IO$6:IO$10,"")*($B$5="alle")+COUNTIFS(Stammdaten!$C$5:$C$9,$B$5,Stammdaten!$D$5:$D$9,Feiertage!$C$1:$R$1,Jahresplan!IO$6:IO$10,"")*($B$5&lt;&gt;"alle"))*INDEX(Feiertage!$C$2:$R$20,MATCH($A255,Feiertage!$A$2:$A$20,0),0)),0)</f>
        <v/>
      </c>
      <c r="E255" s="36">
        <f>IF(AND($B$6="Mo bis Fr",WEEKDAY($A255,2)&gt;5),"",IF(IF($B$5="alle",COUNTA(Stammdaten!$A$5:$A$9),COUNTIF(Stammdaten!$C$5:$C$9,$B$5))=0,"",IF($B$5="alle",COUNTA(Stammdaten!$A$5:$A$9),COUNTIF(Stammdaten!$C$5:$C$9,$B$5))-C255-IF($B$6="alle Tage, auch Feiertage",0,D255)))</f>
        <v/>
      </c>
      <c r="F255" s="37">
        <f>IF(E255="","",IF(E255&lt;$B$4,"ja",""))</f>
        <v/>
      </c>
      <c r="G255" s="38">
        <f t="array" ref="G255">IFERROR(_xlfn.TEXTJOIN(", ",TRUE,IF((Jahresplan!IO$6:IO$10&lt;&gt;"")*(($B$5="alle")+(Stammdaten!$C$5:$C$9=$B$5)),Stammdaten!$A$5:$A$9&amp;" "&amp;Jahresplan!IO$6:IO$10,"")),IF(E255&gt;0,"Namen erst ab Excel 2019, Zahl links stimmt",""))</f>
        <v/>
      </c>
    </row>
    <row r="256">
      <c r="A256" s="32" t="n">
        <v>46635</v>
      </c>
      <c r="B256" s="39" t="inlineStr">
        <is>
          <t>So</t>
        </is>
      </c>
      <c r="C256" s="34">
        <f>IF($B$5="alle",COUNTIF(Jahresplan!IP$6:IP$10,"U")+COUNTIF(Jahresplan!IP$6:IP$10,"K")+COUNTIF(Jahresplan!IP$6:IP$10,"KK")+COUNTIF(Jahresplan!IP$6:IP$10,"F")+COUNTIF(Jahresplan!IP$6:IP$10,"S")+COUNTIF(Jahresplan!IP$6:IP$10,"UB")+COUNTIF(Jahresplan!IP$6:IP$10,"H")*0.5,SUMPRODUCT((Stammdaten!$C$5:$C$9=$B$5)*((Jahresplan!IP$6:IP$10="U")+(Jahresplan!IP$6:IP$10="K")+(Jahresplan!IP$6:IP$10="KK")+(Jahresplan!IP$6:IP$10="F")+(Jahresplan!IP$6:IP$10="S")+(Jahresplan!IP$6:IP$10="UB")))+SUMPRODUCT((Stammdaten!$C$5:$C$9=$B$5)*(Jahresplan!IP$6:IP$10="H"))*0.5)</f>
        <v/>
      </c>
      <c r="D256" s="35">
        <f>IFERROR(SUMPRODUCT((COUNTIFS(Stammdaten!$D$5:$D$9,Feiertage!$C$1:$R$1,Jahresplan!IP$6:IP$10,"")*($B$5="alle")+COUNTIFS(Stammdaten!$C$5:$C$9,$B$5,Stammdaten!$D$5:$D$9,Feiertage!$C$1:$R$1,Jahresplan!IP$6:IP$10,"")*($B$5&lt;&gt;"alle"))*INDEX(Feiertage!$C$2:$R$20,MATCH($A256,Feiertage!$A$2:$A$20,0),0)),0)</f>
        <v/>
      </c>
      <c r="E256" s="36">
        <f>IF(AND($B$6="Mo bis Fr",WEEKDAY($A256,2)&gt;5),"",IF(IF($B$5="alle",COUNTA(Stammdaten!$A$5:$A$9),COUNTIF(Stammdaten!$C$5:$C$9,$B$5))=0,"",IF($B$5="alle",COUNTA(Stammdaten!$A$5:$A$9),COUNTIF(Stammdaten!$C$5:$C$9,$B$5))-C256-IF($B$6="alle Tage, auch Feiertage",0,D256)))</f>
        <v/>
      </c>
      <c r="F256" s="37">
        <f>IF(E256="","",IF(E256&lt;$B$4,"ja",""))</f>
        <v/>
      </c>
      <c r="G256" s="38">
        <f t="array" ref="G256">IFERROR(_xlfn.TEXTJOIN(", ",TRUE,IF((Jahresplan!IP$6:IP$10&lt;&gt;"")*(($B$5="alle")+(Stammdaten!$C$5:$C$9=$B$5)),Stammdaten!$A$5:$A$9&amp;" "&amp;Jahresplan!IP$6:IP$10,"")),IF(E256&gt;0,"Namen erst ab Excel 2019, Zahl links stimmt",""))</f>
        <v/>
      </c>
    </row>
    <row r="257">
      <c r="A257" s="32" t="n">
        <v>46636</v>
      </c>
      <c r="B257" s="33" t="inlineStr">
        <is>
          <t>Mo</t>
        </is>
      </c>
      <c r="C257" s="34">
        <f>IF($B$5="alle",COUNTIF(Jahresplan!IQ$6:IQ$10,"U")+COUNTIF(Jahresplan!IQ$6:IQ$10,"K")+COUNTIF(Jahresplan!IQ$6:IQ$10,"KK")+COUNTIF(Jahresplan!IQ$6:IQ$10,"F")+COUNTIF(Jahresplan!IQ$6:IQ$10,"S")+COUNTIF(Jahresplan!IQ$6:IQ$10,"UB")+COUNTIF(Jahresplan!IQ$6:IQ$10,"H")*0.5,SUMPRODUCT((Stammdaten!$C$5:$C$9=$B$5)*((Jahresplan!IQ$6:IQ$10="U")+(Jahresplan!IQ$6:IQ$10="K")+(Jahresplan!IQ$6:IQ$10="KK")+(Jahresplan!IQ$6:IQ$10="F")+(Jahresplan!IQ$6:IQ$10="S")+(Jahresplan!IQ$6:IQ$10="UB")))+SUMPRODUCT((Stammdaten!$C$5:$C$9=$B$5)*(Jahresplan!IQ$6:IQ$10="H"))*0.5)</f>
        <v/>
      </c>
      <c r="D257" s="35">
        <f>IFERROR(SUMPRODUCT((COUNTIFS(Stammdaten!$D$5:$D$9,Feiertage!$C$1:$R$1,Jahresplan!IQ$6:IQ$10,"")*($B$5="alle")+COUNTIFS(Stammdaten!$C$5:$C$9,$B$5,Stammdaten!$D$5:$D$9,Feiertage!$C$1:$R$1,Jahresplan!IQ$6:IQ$10,"")*($B$5&lt;&gt;"alle"))*INDEX(Feiertage!$C$2:$R$20,MATCH($A257,Feiertage!$A$2:$A$20,0),0)),0)</f>
        <v/>
      </c>
      <c r="E257" s="36">
        <f>IF(AND($B$6="Mo bis Fr",WEEKDAY($A257,2)&gt;5),"",IF(IF($B$5="alle",COUNTA(Stammdaten!$A$5:$A$9),COUNTIF(Stammdaten!$C$5:$C$9,$B$5))=0,"",IF($B$5="alle",COUNTA(Stammdaten!$A$5:$A$9),COUNTIF(Stammdaten!$C$5:$C$9,$B$5))-C257-IF($B$6="alle Tage, auch Feiertage",0,D257)))</f>
        <v/>
      </c>
      <c r="F257" s="37">
        <f>IF(E257="","",IF(E257&lt;$B$4,"ja",""))</f>
        <v/>
      </c>
      <c r="G257" s="38">
        <f t="array" ref="G257">IFERROR(_xlfn.TEXTJOIN(", ",TRUE,IF((Jahresplan!IQ$6:IQ$10&lt;&gt;"")*(($B$5="alle")+(Stammdaten!$C$5:$C$9=$B$5)),Stammdaten!$A$5:$A$9&amp;" "&amp;Jahresplan!IQ$6:IQ$10,"")),IF(E257&gt;0,"Namen erst ab Excel 2019, Zahl links stimmt",""))</f>
        <v/>
      </c>
    </row>
    <row r="258">
      <c r="A258" s="32" t="n">
        <v>46637</v>
      </c>
      <c r="B258" s="33" t="inlineStr">
        <is>
          <t>Di</t>
        </is>
      </c>
      <c r="C258" s="34">
        <f>IF($B$5="alle",COUNTIF(Jahresplan!IR$6:IR$10,"U")+COUNTIF(Jahresplan!IR$6:IR$10,"K")+COUNTIF(Jahresplan!IR$6:IR$10,"KK")+COUNTIF(Jahresplan!IR$6:IR$10,"F")+COUNTIF(Jahresplan!IR$6:IR$10,"S")+COUNTIF(Jahresplan!IR$6:IR$10,"UB")+COUNTIF(Jahresplan!IR$6:IR$10,"H")*0.5,SUMPRODUCT((Stammdaten!$C$5:$C$9=$B$5)*((Jahresplan!IR$6:IR$10="U")+(Jahresplan!IR$6:IR$10="K")+(Jahresplan!IR$6:IR$10="KK")+(Jahresplan!IR$6:IR$10="F")+(Jahresplan!IR$6:IR$10="S")+(Jahresplan!IR$6:IR$10="UB")))+SUMPRODUCT((Stammdaten!$C$5:$C$9=$B$5)*(Jahresplan!IR$6:IR$10="H"))*0.5)</f>
        <v/>
      </c>
      <c r="D258" s="35">
        <f>IFERROR(SUMPRODUCT((COUNTIFS(Stammdaten!$D$5:$D$9,Feiertage!$C$1:$R$1,Jahresplan!IR$6:IR$10,"")*($B$5="alle")+COUNTIFS(Stammdaten!$C$5:$C$9,$B$5,Stammdaten!$D$5:$D$9,Feiertage!$C$1:$R$1,Jahresplan!IR$6:IR$10,"")*($B$5&lt;&gt;"alle"))*INDEX(Feiertage!$C$2:$R$20,MATCH($A258,Feiertage!$A$2:$A$20,0),0)),0)</f>
        <v/>
      </c>
      <c r="E258" s="36">
        <f>IF(AND($B$6="Mo bis Fr",WEEKDAY($A258,2)&gt;5),"",IF(IF($B$5="alle",COUNTA(Stammdaten!$A$5:$A$9),COUNTIF(Stammdaten!$C$5:$C$9,$B$5))=0,"",IF($B$5="alle",COUNTA(Stammdaten!$A$5:$A$9),COUNTIF(Stammdaten!$C$5:$C$9,$B$5))-C258-IF($B$6="alle Tage, auch Feiertage",0,D258)))</f>
        <v/>
      </c>
      <c r="F258" s="37">
        <f>IF(E258="","",IF(E258&lt;$B$4,"ja",""))</f>
        <v/>
      </c>
      <c r="G258" s="38">
        <f t="array" ref="G258">IFERROR(_xlfn.TEXTJOIN(", ",TRUE,IF((Jahresplan!IR$6:IR$10&lt;&gt;"")*(($B$5="alle")+(Stammdaten!$C$5:$C$9=$B$5)),Stammdaten!$A$5:$A$9&amp;" "&amp;Jahresplan!IR$6:IR$10,"")),IF(E258&gt;0,"Namen erst ab Excel 2019, Zahl links stimmt",""))</f>
        <v/>
      </c>
    </row>
    <row r="259">
      <c r="A259" s="32" t="n">
        <v>46638</v>
      </c>
      <c r="B259" s="33" t="inlineStr">
        <is>
          <t>Mi</t>
        </is>
      </c>
      <c r="C259" s="34">
        <f>IF($B$5="alle",COUNTIF(Jahresplan!IS$6:IS$10,"U")+COUNTIF(Jahresplan!IS$6:IS$10,"K")+COUNTIF(Jahresplan!IS$6:IS$10,"KK")+COUNTIF(Jahresplan!IS$6:IS$10,"F")+COUNTIF(Jahresplan!IS$6:IS$10,"S")+COUNTIF(Jahresplan!IS$6:IS$10,"UB")+COUNTIF(Jahresplan!IS$6:IS$10,"H")*0.5,SUMPRODUCT((Stammdaten!$C$5:$C$9=$B$5)*((Jahresplan!IS$6:IS$10="U")+(Jahresplan!IS$6:IS$10="K")+(Jahresplan!IS$6:IS$10="KK")+(Jahresplan!IS$6:IS$10="F")+(Jahresplan!IS$6:IS$10="S")+(Jahresplan!IS$6:IS$10="UB")))+SUMPRODUCT((Stammdaten!$C$5:$C$9=$B$5)*(Jahresplan!IS$6:IS$10="H"))*0.5)</f>
        <v/>
      </c>
      <c r="D259" s="35">
        <f>IFERROR(SUMPRODUCT((COUNTIFS(Stammdaten!$D$5:$D$9,Feiertage!$C$1:$R$1,Jahresplan!IS$6:IS$10,"")*($B$5="alle")+COUNTIFS(Stammdaten!$C$5:$C$9,$B$5,Stammdaten!$D$5:$D$9,Feiertage!$C$1:$R$1,Jahresplan!IS$6:IS$10,"")*($B$5&lt;&gt;"alle"))*INDEX(Feiertage!$C$2:$R$20,MATCH($A259,Feiertage!$A$2:$A$20,0),0)),0)</f>
        <v/>
      </c>
      <c r="E259" s="36">
        <f>IF(AND($B$6="Mo bis Fr",WEEKDAY($A259,2)&gt;5),"",IF(IF($B$5="alle",COUNTA(Stammdaten!$A$5:$A$9),COUNTIF(Stammdaten!$C$5:$C$9,$B$5))=0,"",IF($B$5="alle",COUNTA(Stammdaten!$A$5:$A$9),COUNTIF(Stammdaten!$C$5:$C$9,$B$5))-C259-IF($B$6="alle Tage, auch Feiertage",0,D259)))</f>
        <v/>
      </c>
      <c r="F259" s="37">
        <f>IF(E259="","",IF(E259&lt;$B$4,"ja",""))</f>
        <v/>
      </c>
      <c r="G259" s="38">
        <f t="array" ref="G259">IFERROR(_xlfn.TEXTJOIN(", ",TRUE,IF((Jahresplan!IS$6:IS$10&lt;&gt;"")*(($B$5="alle")+(Stammdaten!$C$5:$C$9=$B$5)),Stammdaten!$A$5:$A$9&amp;" "&amp;Jahresplan!IS$6:IS$10,"")),IF(E259&gt;0,"Namen erst ab Excel 2019, Zahl links stimmt",""))</f>
        <v/>
      </c>
    </row>
    <row r="260">
      <c r="A260" s="32" t="n">
        <v>46639</v>
      </c>
      <c r="B260" s="33" t="inlineStr">
        <is>
          <t>Do</t>
        </is>
      </c>
      <c r="C260" s="34">
        <f>IF($B$5="alle",COUNTIF(Jahresplan!IT$6:IT$10,"U")+COUNTIF(Jahresplan!IT$6:IT$10,"K")+COUNTIF(Jahresplan!IT$6:IT$10,"KK")+COUNTIF(Jahresplan!IT$6:IT$10,"F")+COUNTIF(Jahresplan!IT$6:IT$10,"S")+COUNTIF(Jahresplan!IT$6:IT$10,"UB")+COUNTIF(Jahresplan!IT$6:IT$10,"H")*0.5,SUMPRODUCT((Stammdaten!$C$5:$C$9=$B$5)*((Jahresplan!IT$6:IT$10="U")+(Jahresplan!IT$6:IT$10="K")+(Jahresplan!IT$6:IT$10="KK")+(Jahresplan!IT$6:IT$10="F")+(Jahresplan!IT$6:IT$10="S")+(Jahresplan!IT$6:IT$10="UB")))+SUMPRODUCT((Stammdaten!$C$5:$C$9=$B$5)*(Jahresplan!IT$6:IT$10="H"))*0.5)</f>
        <v/>
      </c>
      <c r="D260" s="35">
        <f>IFERROR(SUMPRODUCT((COUNTIFS(Stammdaten!$D$5:$D$9,Feiertage!$C$1:$R$1,Jahresplan!IT$6:IT$10,"")*($B$5="alle")+COUNTIFS(Stammdaten!$C$5:$C$9,$B$5,Stammdaten!$D$5:$D$9,Feiertage!$C$1:$R$1,Jahresplan!IT$6:IT$10,"")*($B$5&lt;&gt;"alle"))*INDEX(Feiertage!$C$2:$R$20,MATCH($A260,Feiertage!$A$2:$A$20,0),0)),0)</f>
        <v/>
      </c>
      <c r="E260" s="36">
        <f>IF(AND($B$6="Mo bis Fr",WEEKDAY($A260,2)&gt;5),"",IF(IF($B$5="alle",COUNTA(Stammdaten!$A$5:$A$9),COUNTIF(Stammdaten!$C$5:$C$9,$B$5))=0,"",IF($B$5="alle",COUNTA(Stammdaten!$A$5:$A$9),COUNTIF(Stammdaten!$C$5:$C$9,$B$5))-C260-IF($B$6="alle Tage, auch Feiertage",0,D260)))</f>
        <v/>
      </c>
      <c r="F260" s="37">
        <f>IF(E260="","",IF(E260&lt;$B$4,"ja",""))</f>
        <v/>
      </c>
      <c r="G260" s="38">
        <f t="array" ref="G260">IFERROR(_xlfn.TEXTJOIN(", ",TRUE,IF((Jahresplan!IT$6:IT$10&lt;&gt;"")*(($B$5="alle")+(Stammdaten!$C$5:$C$9=$B$5)),Stammdaten!$A$5:$A$9&amp;" "&amp;Jahresplan!IT$6:IT$10,"")),IF(E260&gt;0,"Namen erst ab Excel 2019, Zahl links stimmt",""))</f>
        <v/>
      </c>
    </row>
    <row r="261">
      <c r="A261" s="32" t="n">
        <v>46640</v>
      </c>
      <c r="B261" s="33" t="inlineStr">
        <is>
          <t>Fr</t>
        </is>
      </c>
      <c r="C261" s="34">
        <f>IF($B$5="alle",COUNTIF(Jahresplan!IU$6:IU$10,"U")+COUNTIF(Jahresplan!IU$6:IU$10,"K")+COUNTIF(Jahresplan!IU$6:IU$10,"KK")+COUNTIF(Jahresplan!IU$6:IU$10,"F")+COUNTIF(Jahresplan!IU$6:IU$10,"S")+COUNTIF(Jahresplan!IU$6:IU$10,"UB")+COUNTIF(Jahresplan!IU$6:IU$10,"H")*0.5,SUMPRODUCT((Stammdaten!$C$5:$C$9=$B$5)*((Jahresplan!IU$6:IU$10="U")+(Jahresplan!IU$6:IU$10="K")+(Jahresplan!IU$6:IU$10="KK")+(Jahresplan!IU$6:IU$10="F")+(Jahresplan!IU$6:IU$10="S")+(Jahresplan!IU$6:IU$10="UB")))+SUMPRODUCT((Stammdaten!$C$5:$C$9=$B$5)*(Jahresplan!IU$6:IU$10="H"))*0.5)</f>
        <v/>
      </c>
      <c r="D261" s="35">
        <f>IFERROR(SUMPRODUCT((COUNTIFS(Stammdaten!$D$5:$D$9,Feiertage!$C$1:$R$1,Jahresplan!IU$6:IU$10,"")*($B$5="alle")+COUNTIFS(Stammdaten!$C$5:$C$9,$B$5,Stammdaten!$D$5:$D$9,Feiertage!$C$1:$R$1,Jahresplan!IU$6:IU$10,"")*($B$5&lt;&gt;"alle"))*INDEX(Feiertage!$C$2:$R$20,MATCH($A261,Feiertage!$A$2:$A$20,0),0)),0)</f>
        <v/>
      </c>
      <c r="E261" s="36">
        <f>IF(AND($B$6="Mo bis Fr",WEEKDAY($A261,2)&gt;5),"",IF(IF($B$5="alle",COUNTA(Stammdaten!$A$5:$A$9),COUNTIF(Stammdaten!$C$5:$C$9,$B$5))=0,"",IF($B$5="alle",COUNTA(Stammdaten!$A$5:$A$9),COUNTIF(Stammdaten!$C$5:$C$9,$B$5))-C261-IF($B$6="alle Tage, auch Feiertage",0,D261)))</f>
        <v/>
      </c>
      <c r="F261" s="37">
        <f>IF(E261="","",IF(E261&lt;$B$4,"ja",""))</f>
        <v/>
      </c>
      <c r="G261" s="38">
        <f t="array" ref="G261">IFERROR(_xlfn.TEXTJOIN(", ",TRUE,IF((Jahresplan!IU$6:IU$10&lt;&gt;"")*(($B$5="alle")+(Stammdaten!$C$5:$C$9=$B$5)),Stammdaten!$A$5:$A$9&amp;" "&amp;Jahresplan!IU$6:IU$10,"")),IF(E261&gt;0,"Namen erst ab Excel 2019, Zahl links stimmt",""))</f>
        <v/>
      </c>
    </row>
    <row r="262">
      <c r="A262" s="32" t="n">
        <v>46641</v>
      </c>
      <c r="B262" s="39" t="inlineStr">
        <is>
          <t>Sa</t>
        </is>
      </c>
      <c r="C262" s="34">
        <f>IF($B$5="alle",COUNTIF(Jahresplan!IV$6:IV$10,"U")+COUNTIF(Jahresplan!IV$6:IV$10,"K")+COUNTIF(Jahresplan!IV$6:IV$10,"KK")+COUNTIF(Jahresplan!IV$6:IV$10,"F")+COUNTIF(Jahresplan!IV$6:IV$10,"S")+COUNTIF(Jahresplan!IV$6:IV$10,"UB")+COUNTIF(Jahresplan!IV$6:IV$10,"H")*0.5,SUMPRODUCT((Stammdaten!$C$5:$C$9=$B$5)*((Jahresplan!IV$6:IV$10="U")+(Jahresplan!IV$6:IV$10="K")+(Jahresplan!IV$6:IV$10="KK")+(Jahresplan!IV$6:IV$10="F")+(Jahresplan!IV$6:IV$10="S")+(Jahresplan!IV$6:IV$10="UB")))+SUMPRODUCT((Stammdaten!$C$5:$C$9=$B$5)*(Jahresplan!IV$6:IV$10="H"))*0.5)</f>
        <v/>
      </c>
      <c r="D262" s="35">
        <f>IFERROR(SUMPRODUCT((COUNTIFS(Stammdaten!$D$5:$D$9,Feiertage!$C$1:$R$1,Jahresplan!IV$6:IV$10,"")*($B$5="alle")+COUNTIFS(Stammdaten!$C$5:$C$9,$B$5,Stammdaten!$D$5:$D$9,Feiertage!$C$1:$R$1,Jahresplan!IV$6:IV$10,"")*($B$5&lt;&gt;"alle"))*INDEX(Feiertage!$C$2:$R$20,MATCH($A262,Feiertage!$A$2:$A$20,0),0)),0)</f>
        <v/>
      </c>
      <c r="E262" s="36">
        <f>IF(AND($B$6="Mo bis Fr",WEEKDAY($A262,2)&gt;5),"",IF(IF($B$5="alle",COUNTA(Stammdaten!$A$5:$A$9),COUNTIF(Stammdaten!$C$5:$C$9,$B$5))=0,"",IF($B$5="alle",COUNTA(Stammdaten!$A$5:$A$9),COUNTIF(Stammdaten!$C$5:$C$9,$B$5))-C262-IF($B$6="alle Tage, auch Feiertage",0,D262)))</f>
        <v/>
      </c>
      <c r="F262" s="37">
        <f>IF(E262="","",IF(E262&lt;$B$4,"ja",""))</f>
        <v/>
      </c>
      <c r="G262" s="38">
        <f t="array" ref="G262">IFERROR(_xlfn.TEXTJOIN(", ",TRUE,IF((Jahresplan!IV$6:IV$10&lt;&gt;"")*(($B$5="alle")+(Stammdaten!$C$5:$C$9=$B$5)),Stammdaten!$A$5:$A$9&amp;" "&amp;Jahresplan!IV$6:IV$10,"")),IF(E262&gt;0,"Namen erst ab Excel 2019, Zahl links stimmt",""))</f>
        <v/>
      </c>
    </row>
    <row r="263">
      <c r="A263" s="32" t="n">
        <v>46642</v>
      </c>
      <c r="B263" s="39" t="inlineStr">
        <is>
          <t>So</t>
        </is>
      </c>
      <c r="C263" s="34">
        <f>IF($B$5="alle",COUNTIF(Jahresplan!IW$6:IW$10,"U")+COUNTIF(Jahresplan!IW$6:IW$10,"K")+COUNTIF(Jahresplan!IW$6:IW$10,"KK")+COUNTIF(Jahresplan!IW$6:IW$10,"F")+COUNTIF(Jahresplan!IW$6:IW$10,"S")+COUNTIF(Jahresplan!IW$6:IW$10,"UB")+COUNTIF(Jahresplan!IW$6:IW$10,"H")*0.5,SUMPRODUCT((Stammdaten!$C$5:$C$9=$B$5)*((Jahresplan!IW$6:IW$10="U")+(Jahresplan!IW$6:IW$10="K")+(Jahresplan!IW$6:IW$10="KK")+(Jahresplan!IW$6:IW$10="F")+(Jahresplan!IW$6:IW$10="S")+(Jahresplan!IW$6:IW$10="UB")))+SUMPRODUCT((Stammdaten!$C$5:$C$9=$B$5)*(Jahresplan!IW$6:IW$10="H"))*0.5)</f>
        <v/>
      </c>
      <c r="D263" s="35">
        <f>IFERROR(SUMPRODUCT((COUNTIFS(Stammdaten!$D$5:$D$9,Feiertage!$C$1:$R$1,Jahresplan!IW$6:IW$10,"")*($B$5="alle")+COUNTIFS(Stammdaten!$C$5:$C$9,$B$5,Stammdaten!$D$5:$D$9,Feiertage!$C$1:$R$1,Jahresplan!IW$6:IW$10,"")*($B$5&lt;&gt;"alle"))*INDEX(Feiertage!$C$2:$R$20,MATCH($A263,Feiertage!$A$2:$A$20,0),0)),0)</f>
        <v/>
      </c>
      <c r="E263" s="36">
        <f>IF(AND($B$6="Mo bis Fr",WEEKDAY($A263,2)&gt;5),"",IF(IF($B$5="alle",COUNTA(Stammdaten!$A$5:$A$9),COUNTIF(Stammdaten!$C$5:$C$9,$B$5))=0,"",IF($B$5="alle",COUNTA(Stammdaten!$A$5:$A$9),COUNTIF(Stammdaten!$C$5:$C$9,$B$5))-C263-IF($B$6="alle Tage, auch Feiertage",0,D263)))</f>
        <v/>
      </c>
      <c r="F263" s="37">
        <f>IF(E263="","",IF(E263&lt;$B$4,"ja",""))</f>
        <v/>
      </c>
      <c r="G263" s="38">
        <f t="array" ref="G263">IFERROR(_xlfn.TEXTJOIN(", ",TRUE,IF((Jahresplan!IW$6:IW$10&lt;&gt;"")*(($B$5="alle")+(Stammdaten!$C$5:$C$9=$B$5)),Stammdaten!$A$5:$A$9&amp;" "&amp;Jahresplan!IW$6:IW$10,"")),IF(E263&gt;0,"Namen erst ab Excel 2019, Zahl links stimmt",""))</f>
        <v/>
      </c>
    </row>
    <row r="264">
      <c r="A264" s="32" t="n">
        <v>46643</v>
      </c>
      <c r="B264" s="33" t="inlineStr">
        <is>
          <t>Mo</t>
        </is>
      </c>
      <c r="C264" s="34">
        <f>IF($B$5="alle",COUNTIF(Jahresplan!IX$6:IX$10,"U")+COUNTIF(Jahresplan!IX$6:IX$10,"K")+COUNTIF(Jahresplan!IX$6:IX$10,"KK")+COUNTIF(Jahresplan!IX$6:IX$10,"F")+COUNTIF(Jahresplan!IX$6:IX$10,"S")+COUNTIF(Jahresplan!IX$6:IX$10,"UB")+COUNTIF(Jahresplan!IX$6:IX$10,"H")*0.5,SUMPRODUCT((Stammdaten!$C$5:$C$9=$B$5)*((Jahresplan!IX$6:IX$10="U")+(Jahresplan!IX$6:IX$10="K")+(Jahresplan!IX$6:IX$10="KK")+(Jahresplan!IX$6:IX$10="F")+(Jahresplan!IX$6:IX$10="S")+(Jahresplan!IX$6:IX$10="UB")))+SUMPRODUCT((Stammdaten!$C$5:$C$9=$B$5)*(Jahresplan!IX$6:IX$10="H"))*0.5)</f>
        <v/>
      </c>
      <c r="D264" s="35">
        <f>IFERROR(SUMPRODUCT((COUNTIFS(Stammdaten!$D$5:$D$9,Feiertage!$C$1:$R$1,Jahresplan!IX$6:IX$10,"")*($B$5="alle")+COUNTIFS(Stammdaten!$C$5:$C$9,$B$5,Stammdaten!$D$5:$D$9,Feiertage!$C$1:$R$1,Jahresplan!IX$6:IX$10,"")*($B$5&lt;&gt;"alle"))*INDEX(Feiertage!$C$2:$R$20,MATCH($A264,Feiertage!$A$2:$A$20,0),0)),0)</f>
        <v/>
      </c>
      <c r="E264" s="36">
        <f>IF(AND($B$6="Mo bis Fr",WEEKDAY($A264,2)&gt;5),"",IF(IF($B$5="alle",COUNTA(Stammdaten!$A$5:$A$9),COUNTIF(Stammdaten!$C$5:$C$9,$B$5))=0,"",IF($B$5="alle",COUNTA(Stammdaten!$A$5:$A$9),COUNTIF(Stammdaten!$C$5:$C$9,$B$5))-C264-IF($B$6="alle Tage, auch Feiertage",0,D264)))</f>
        <v/>
      </c>
      <c r="F264" s="37">
        <f>IF(E264="","",IF(E264&lt;$B$4,"ja",""))</f>
        <v/>
      </c>
      <c r="G264" s="38">
        <f t="array" ref="G264">IFERROR(_xlfn.TEXTJOIN(", ",TRUE,IF((Jahresplan!IX$6:IX$10&lt;&gt;"")*(($B$5="alle")+(Stammdaten!$C$5:$C$9=$B$5)),Stammdaten!$A$5:$A$9&amp;" "&amp;Jahresplan!IX$6:IX$10,"")),IF(E264&gt;0,"Namen erst ab Excel 2019, Zahl links stimmt",""))</f>
        <v/>
      </c>
    </row>
    <row r="265">
      <c r="A265" s="32" t="n">
        <v>46644</v>
      </c>
      <c r="B265" s="33" t="inlineStr">
        <is>
          <t>Di</t>
        </is>
      </c>
      <c r="C265" s="34">
        <f>IF($B$5="alle",COUNTIF(Jahresplan!IY$6:IY$10,"U")+COUNTIF(Jahresplan!IY$6:IY$10,"K")+COUNTIF(Jahresplan!IY$6:IY$10,"KK")+COUNTIF(Jahresplan!IY$6:IY$10,"F")+COUNTIF(Jahresplan!IY$6:IY$10,"S")+COUNTIF(Jahresplan!IY$6:IY$10,"UB")+COUNTIF(Jahresplan!IY$6:IY$10,"H")*0.5,SUMPRODUCT((Stammdaten!$C$5:$C$9=$B$5)*((Jahresplan!IY$6:IY$10="U")+(Jahresplan!IY$6:IY$10="K")+(Jahresplan!IY$6:IY$10="KK")+(Jahresplan!IY$6:IY$10="F")+(Jahresplan!IY$6:IY$10="S")+(Jahresplan!IY$6:IY$10="UB")))+SUMPRODUCT((Stammdaten!$C$5:$C$9=$B$5)*(Jahresplan!IY$6:IY$10="H"))*0.5)</f>
        <v/>
      </c>
      <c r="D265" s="35">
        <f>IFERROR(SUMPRODUCT((COUNTIFS(Stammdaten!$D$5:$D$9,Feiertage!$C$1:$R$1,Jahresplan!IY$6:IY$10,"")*($B$5="alle")+COUNTIFS(Stammdaten!$C$5:$C$9,$B$5,Stammdaten!$D$5:$D$9,Feiertage!$C$1:$R$1,Jahresplan!IY$6:IY$10,"")*($B$5&lt;&gt;"alle"))*INDEX(Feiertage!$C$2:$R$20,MATCH($A265,Feiertage!$A$2:$A$20,0),0)),0)</f>
        <v/>
      </c>
      <c r="E265" s="36">
        <f>IF(AND($B$6="Mo bis Fr",WEEKDAY($A265,2)&gt;5),"",IF(IF($B$5="alle",COUNTA(Stammdaten!$A$5:$A$9),COUNTIF(Stammdaten!$C$5:$C$9,$B$5))=0,"",IF($B$5="alle",COUNTA(Stammdaten!$A$5:$A$9),COUNTIF(Stammdaten!$C$5:$C$9,$B$5))-C265-IF($B$6="alle Tage, auch Feiertage",0,D265)))</f>
        <v/>
      </c>
      <c r="F265" s="37">
        <f>IF(E265="","",IF(E265&lt;$B$4,"ja",""))</f>
        <v/>
      </c>
      <c r="G265" s="38">
        <f t="array" ref="G265">IFERROR(_xlfn.TEXTJOIN(", ",TRUE,IF((Jahresplan!IY$6:IY$10&lt;&gt;"")*(($B$5="alle")+(Stammdaten!$C$5:$C$9=$B$5)),Stammdaten!$A$5:$A$9&amp;" "&amp;Jahresplan!IY$6:IY$10,"")),IF(E265&gt;0,"Namen erst ab Excel 2019, Zahl links stimmt",""))</f>
        <v/>
      </c>
    </row>
    <row r="266">
      <c r="A266" s="32" t="n">
        <v>46645</v>
      </c>
      <c r="B266" s="33" t="inlineStr">
        <is>
          <t>Mi</t>
        </is>
      </c>
      <c r="C266" s="34">
        <f>IF($B$5="alle",COUNTIF(Jahresplan!IZ$6:IZ$10,"U")+COUNTIF(Jahresplan!IZ$6:IZ$10,"K")+COUNTIF(Jahresplan!IZ$6:IZ$10,"KK")+COUNTIF(Jahresplan!IZ$6:IZ$10,"F")+COUNTIF(Jahresplan!IZ$6:IZ$10,"S")+COUNTIF(Jahresplan!IZ$6:IZ$10,"UB")+COUNTIF(Jahresplan!IZ$6:IZ$10,"H")*0.5,SUMPRODUCT((Stammdaten!$C$5:$C$9=$B$5)*((Jahresplan!IZ$6:IZ$10="U")+(Jahresplan!IZ$6:IZ$10="K")+(Jahresplan!IZ$6:IZ$10="KK")+(Jahresplan!IZ$6:IZ$10="F")+(Jahresplan!IZ$6:IZ$10="S")+(Jahresplan!IZ$6:IZ$10="UB")))+SUMPRODUCT((Stammdaten!$C$5:$C$9=$B$5)*(Jahresplan!IZ$6:IZ$10="H"))*0.5)</f>
        <v/>
      </c>
      <c r="D266" s="35">
        <f>IFERROR(SUMPRODUCT((COUNTIFS(Stammdaten!$D$5:$D$9,Feiertage!$C$1:$R$1,Jahresplan!IZ$6:IZ$10,"")*($B$5="alle")+COUNTIFS(Stammdaten!$C$5:$C$9,$B$5,Stammdaten!$D$5:$D$9,Feiertage!$C$1:$R$1,Jahresplan!IZ$6:IZ$10,"")*($B$5&lt;&gt;"alle"))*INDEX(Feiertage!$C$2:$R$20,MATCH($A266,Feiertage!$A$2:$A$20,0),0)),0)</f>
        <v/>
      </c>
      <c r="E266" s="36">
        <f>IF(AND($B$6="Mo bis Fr",WEEKDAY($A266,2)&gt;5),"",IF(IF($B$5="alle",COUNTA(Stammdaten!$A$5:$A$9),COUNTIF(Stammdaten!$C$5:$C$9,$B$5))=0,"",IF($B$5="alle",COUNTA(Stammdaten!$A$5:$A$9),COUNTIF(Stammdaten!$C$5:$C$9,$B$5))-C266-IF($B$6="alle Tage, auch Feiertage",0,D266)))</f>
        <v/>
      </c>
      <c r="F266" s="37">
        <f>IF(E266="","",IF(E266&lt;$B$4,"ja",""))</f>
        <v/>
      </c>
      <c r="G266" s="38">
        <f t="array" ref="G266">IFERROR(_xlfn.TEXTJOIN(", ",TRUE,IF((Jahresplan!IZ$6:IZ$10&lt;&gt;"")*(($B$5="alle")+(Stammdaten!$C$5:$C$9=$B$5)),Stammdaten!$A$5:$A$9&amp;" "&amp;Jahresplan!IZ$6:IZ$10,"")),IF(E266&gt;0,"Namen erst ab Excel 2019, Zahl links stimmt",""))</f>
        <v/>
      </c>
    </row>
    <row r="267">
      <c r="A267" s="32" t="n">
        <v>46646</v>
      </c>
      <c r="B267" s="33" t="inlineStr">
        <is>
          <t>Do</t>
        </is>
      </c>
      <c r="C267" s="34">
        <f>IF($B$5="alle",COUNTIF(Jahresplan!JA$6:JA$10,"U")+COUNTIF(Jahresplan!JA$6:JA$10,"K")+COUNTIF(Jahresplan!JA$6:JA$10,"KK")+COUNTIF(Jahresplan!JA$6:JA$10,"F")+COUNTIF(Jahresplan!JA$6:JA$10,"S")+COUNTIF(Jahresplan!JA$6:JA$10,"UB")+COUNTIF(Jahresplan!JA$6:JA$10,"H")*0.5,SUMPRODUCT((Stammdaten!$C$5:$C$9=$B$5)*((Jahresplan!JA$6:JA$10="U")+(Jahresplan!JA$6:JA$10="K")+(Jahresplan!JA$6:JA$10="KK")+(Jahresplan!JA$6:JA$10="F")+(Jahresplan!JA$6:JA$10="S")+(Jahresplan!JA$6:JA$10="UB")))+SUMPRODUCT((Stammdaten!$C$5:$C$9=$B$5)*(Jahresplan!JA$6:JA$10="H"))*0.5)</f>
        <v/>
      </c>
      <c r="D267" s="35">
        <f>IFERROR(SUMPRODUCT((COUNTIFS(Stammdaten!$D$5:$D$9,Feiertage!$C$1:$R$1,Jahresplan!JA$6:JA$10,"")*($B$5="alle")+COUNTIFS(Stammdaten!$C$5:$C$9,$B$5,Stammdaten!$D$5:$D$9,Feiertage!$C$1:$R$1,Jahresplan!JA$6:JA$10,"")*($B$5&lt;&gt;"alle"))*INDEX(Feiertage!$C$2:$R$20,MATCH($A267,Feiertage!$A$2:$A$20,0),0)),0)</f>
        <v/>
      </c>
      <c r="E267" s="36">
        <f>IF(AND($B$6="Mo bis Fr",WEEKDAY($A267,2)&gt;5),"",IF(IF($B$5="alle",COUNTA(Stammdaten!$A$5:$A$9),COUNTIF(Stammdaten!$C$5:$C$9,$B$5))=0,"",IF($B$5="alle",COUNTA(Stammdaten!$A$5:$A$9),COUNTIF(Stammdaten!$C$5:$C$9,$B$5))-C267-IF($B$6="alle Tage, auch Feiertage",0,D267)))</f>
        <v/>
      </c>
      <c r="F267" s="37">
        <f>IF(E267="","",IF(E267&lt;$B$4,"ja",""))</f>
        <v/>
      </c>
      <c r="G267" s="38">
        <f t="array" ref="G267">IFERROR(_xlfn.TEXTJOIN(", ",TRUE,IF((Jahresplan!JA$6:JA$10&lt;&gt;"")*(($B$5="alle")+(Stammdaten!$C$5:$C$9=$B$5)),Stammdaten!$A$5:$A$9&amp;" "&amp;Jahresplan!JA$6:JA$10,"")),IF(E267&gt;0,"Namen erst ab Excel 2019, Zahl links stimmt",""))</f>
        <v/>
      </c>
    </row>
    <row r="268">
      <c r="A268" s="32" t="n">
        <v>46647</v>
      </c>
      <c r="B268" s="33" t="inlineStr">
        <is>
          <t>Fr</t>
        </is>
      </c>
      <c r="C268" s="34">
        <f>IF($B$5="alle",COUNTIF(Jahresplan!JB$6:JB$10,"U")+COUNTIF(Jahresplan!JB$6:JB$10,"K")+COUNTIF(Jahresplan!JB$6:JB$10,"KK")+COUNTIF(Jahresplan!JB$6:JB$10,"F")+COUNTIF(Jahresplan!JB$6:JB$10,"S")+COUNTIF(Jahresplan!JB$6:JB$10,"UB")+COUNTIF(Jahresplan!JB$6:JB$10,"H")*0.5,SUMPRODUCT((Stammdaten!$C$5:$C$9=$B$5)*((Jahresplan!JB$6:JB$10="U")+(Jahresplan!JB$6:JB$10="K")+(Jahresplan!JB$6:JB$10="KK")+(Jahresplan!JB$6:JB$10="F")+(Jahresplan!JB$6:JB$10="S")+(Jahresplan!JB$6:JB$10="UB")))+SUMPRODUCT((Stammdaten!$C$5:$C$9=$B$5)*(Jahresplan!JB$6:JB$10="H"))*0.5)</f>
        <v/>
      </c>
      <c r="D268" s="35">
        <f>IFERROR(SUMPRODUCT((COUNTIFS(Stammdaten!$D$5:$D$9,Feiertage!$C$1:$R$1,Jahresplan!JB$6:JB$10,"")*($B$5="alle")+COUNTIFS(Stammdaten!$C$5:$C$9,$B$5,Stammdaten!$D$5:$D$9,Feiertage!$C$1:$R$1,Jahresplan!JB$6:JB$10,"")*($B$5&lt;&gt;"alle"))*INDEX(Feiertage!$C$2:$R$20,MATCH($A268,Feiertage!$A$2:$A$20,0),0)),0)</f>
        <v/>
      </c>
      <c r="E268" s="36">
        <f>IF(AND($B$6="Mo bis Fr",WEEKDAY($A268,2)&gt;5),"",IF(IF($B$5="alle",COUNTA(Stammdaten!$A$5:$A$9),COUNTIF(Stammdaten!$C$5:$C$9,$B$5))=0,"",IF($B$5="alle",COUNTA(Stammdaten!$A$5:$A$9),COUNTIF(Stammdaten!$C$5:$C$9,$B$5))-C268-IF($B$6="alle Tage, auch Feiertage",0,D268)))</f>
        <v/>
      </c>
      <c r="F268" s="37">
        <f>IF(E268="","",IF(E268&lt;$B$4,"ja",""))</f>
        <v/>
      </c>
      <c r="G268" s="38">
        <f t="array" ref="G268">IFERROR(_xlfn.TEXTJOIN(", ",TRUE,IF((Jahresplan!JB$6:JB$10&lt;&gt;"")*(($B$5="alle")+(Stammdaten!$C$5:$C$9=$B$5)),Stammdaten!$A$5:$A$9&amp;" "&amp;Jahresplan!JB$6:JB$10,"")),IF(E268&gt;0,"Namen erst ab Excel 2019, Zahl links stimmt",""))</f>
        <v/>
      </c>
    </row>
    <row r="269">
      <c r="A269" s="32" t="n">
        <v>46648</v>
      </c>
      <c r="B269" s="39" t="inlineStr">
        <is>
          <t>Sa</t>
        </is>
      </c>
      <c r="C269" s="34">
        <f>IF($B$5="alle",COUNTIF(Jahresplan!JC$6:JC$10,"U")+COUNTIF(Jahresplan!JC$6:JC$10,"K")+COUNTIF(Jahresplan!JC$6:JC$10,"KK")+COUNTIF(Jahresplan!JC$6:JC$10,"F")+COUNTIF(Jahresplan!JC$6:JC$10,"S")+COUNTIF(Jahresplan!JC$6:JC$10,"UB")+COUNTIF(Jahresplan!JC$6:JC$10,"H")*0.5,SUMPRODUCT((Stammdaten!$C$5:$C$9=$B$5)*((Jahresplan!JC$6:JC$10="U")+(Jahresplan!JC$6:JC$10="K")+(Jahresplan!JC$6:JC$10="KK")+(Jahresplan!JC$6:JC$10="F")+(Jahresplan!JC$6:JC$10="S")+(Jahresplan!JC$6:JC$10="UB")))+SUMPRODUCT((Stammdaten!$C$5:$C$9=$B$5)*(Jahresplan!JC$6:JC$10="H"))*0.5)</f>
        <v/>
      </c>
      <c r="D269" s="35">
        <f>IFERROR(SUMPRODUCT((COUNTIFS(Stammdaten!$D$5:$D$9,Feiertage!$C$1:$R$1,Jahresplan!JC$6:JC$10,"")*($B$5="alle")+COUNTIFS(Stammdaten!$C$5:$C$9,$B$5,Stammdaten!$D$5:$D$9,Feiertage!$C$1:$R$1,Jahresplan!JC$6:JC$10,"")*($B$5&lt;&gt;"alle"))*INDEX(Feiertage!$C$2:$R$20,MATCH($A269,Feiertage!$A$2:$A$20,0),0)),0)</f>
        <v/>
      </c>
      <c r="E269" s="36">
        <f>IF(AND($B$6="Mo bis Fr",WEEKDAY($A269,2)&gt;5),"",IF(IF($B$5="alle",COUNTA(Stammdaten!$A$5:$A$9),COUNTIF(Stammdaten!$C$5:$C$9,$B$5))=0,"",IF($B$5="alle",COUNTA(Stammdaten!$A$5:$A$9),COUNTIF(Stammdaten!$C$5:$C$9,$B$5))-C269-IF($B$6="alle Tage, auch Feiertage",0,D269)))</f>
        <v/>
      </c>
      <c r="F269" s="37">
        <f>IF(E269="","",IF(E269&lt;$B$4,"ja",""))</f>
        <v/>
      </c>
      <c r="G269" s="38">
        <f t="array" ref="G269">IFERROR(_xlfn.TEXTJOIN(", ",TRUE,IF((Jahresplan!JC$6:JC$10&lt;&gt;"")*(($B$5="alle")+(Stammdaten!$C$5:$C$9=$B$5)),Stammdaten!$A$5:$A$9&amp;" "&amp;Jahresplan!JC$6:JC$10,"")),IF(E269&gt;0,"Namen erst ab Excel 2019, Zahl links stimmt",""))</f>
        <v/>
      </c>
    </row>
    <row r="270">
      <c r="A270" s="32" t="n">
        <v>46649</v>
      </c>
      <c r="B270" s="39" t="inlineStr">
        <is>
          <t>So</t>
        </is>
      </c>
      <c r="C270" s="34">
        <f>IF($B$5="alle",COUNTIF(Jahresplan!JD$6:JD$10,"U")+COUNTIF(Jahresplan!JD$6:JD$10,"K")+COUNTIF(Jahresplan!JD$6:JD$10,"KK")+COUNTIF(Jahresplan!JD$6:JD$10,"F")+COUNTIF(Jahresplan!JD$6:JD$10,"S")+COUNTIF(Jahresplan!JD$6:JD$10,"UB")+COUNTIF(Jahresplan!JD$6:JD$10,"H")*0.5,SUMPRODUCT((Stammdaten!$C$5:$C$9=$B$5)*((Jahresplan!JD$6:JD$10="U")+(Jahresplan!JD$6:JD$10="K")+(Jahresplan!JD$6:JD$10="KK")+(Jahresplan!JD$6:JD$10="F")+(Jahresplan!JD$6:JD$10="S")+(Jahresplan!JD$6:JD$10="UB")))+SUMPRODUCT((Stammdaten!$C$5:$C$9=$B$5)*(Jahresplan!JD$6:JD$10="H"))*0.5)</f>
        <v/>
      </c>
      <c r="D270" s="35">
        <f>IFERROR(SUMPRODUCT((COUNTIFS(Stammdaten!$D$5:$D$9,Feiertage!$C$1:$R$1,Jahresplan!JD$6:JD$10,"")*($B$5="alle")+COUNTIFS(Stammdaten!$C$5:$C$9,$B$5,Stammdaten!$D$5:$D$9,Feiertage!$C$1:$R$1,Jahresplan!JD$6:JD$10,"")*($B$5&lt;&gt;"alle"))*INDEX(Feiertage!$C$2:$R$20,MATCH($A270,Feiertage!$A$2:$A$20,0),0)),0)</f>
        <v/>
      </c>
      <c r="E270" s="36">
        <f>IF(AND($B$6="Mo bis Fr",WEEKDAY($A270,2)&gt;5),"",IF(IF($B$5="alle",COUNTA(Stammdaten!$A$5:$A$9),COUNTIF(Stammdaten!$C$5:$C$9,$B$5))=0,"",IF($B$5="alle",COUNTA(Stammdaten!$A$5:$A$9),COUNTIF(Stammdaten!$C$5:$C$9,$B$5))-C270-IF($B$6="alle Tage, auch Feiertage",0,D270)))</f>
        <v/>
      </c>
      <c r="F270" s="37">
        <f>IF(E270="","",IF(E270&lt;$B$4,"ja",""))</f>
        <v/>
      </c>
      <c r="G270" s="38">
        <f t="array" ref="G270">IFERROR(_xlfn.TEXTJOIN(", ",TRUE,IF((Jahresplan!JD$6:JD$10&lt;&gt;"")*(($B$5="alle")+(Stammdaten!$C$5:$C$9=$B$5)),Stammdaten!$A$5:$A$9&amp;" "&amp;Jahresplan!JD$6:JD$10,"")),IF(E270&gt;0,"Namen erst ab Excel 2019, Zahl links stimmt",""))</f>
        <v/>
      </c>
    </row>
    <row r="271">
      <c r="A271" s="32" t="n">
        <v>46650</v>
      </c>
      <c r="B271" s="33" t="inlineStr">
        <is>
          <t>Mo</t>
        </is>
      </c>
      <c r="C271" s="34">
        <f>IF($B$5="alle",COUNTIF(Jahresplan!JE$6:JE$10,"U")+COUNTIF(Jahresplan!JE$6:JE$10,"K")+COUNTIF(Jahresplan!JE$6:JE$10,"KK")+COUNTIF(Jahresplan!JE$6:JE$10,"F")+COUNTIF(Jahresplan!JE$6:JE$10,"S")+COUNTIF(Jahresplan!JE$6:JE$10,"UB")+COUNTIF(Jahresplan!JE$6:JE$10,"H")*0.5,SUMPRODUCT((Stammdaten!$C$5:$C$9=$B$5)*((Jahresplan!JE$6:JE$10="U")+(Jahresplan!JE$6:JE$10="K")+(Jahresplan!JE$6:JE$10="KK")+(Jahresplan!JE$6:JE$10="F")+(Jahresplan!JE$6:JE$10="S")+(Jahresplan!JE$6:JE$10="UB")))+SUMPRODUCT((Stammdaten!$C$5:$C$9=$B$5)*(Jahresplan!JE$6:JE$10="H"))*0.5)</f>
        <v/>
      </c>
      <c r="D271" s="35">
        <f>IFERROR(SUMPRODUCT((COUNTIFS(Stammdaten!$D$5:$D$9,Feiertage!$C$1:$R$1,Jahresplan!JE$6:JE$10,"")*($B$5="alle")+COUNTIFS(Stammdaten!$C$5:$C$9,$B$5,Stammdaten!$D$5:$D$9,Feiertage!$C$1:$R$1,Jahresplan!JE$6:JE$10,"")*($B$5&lt;&gt;"alle"))*INDEX(Feiertage!$C$2:$R$20,MATCH($A271,Feiertage!$A$2:$A$20,0),0)),0)</f>
        <v/>
      </c>
      <c r="E271" s="36">
        <f>IF(AND($B$6="Mo bis Fr",WEEKDAY($A271,2)&gt;5),"",IF(IF($B$5="alle",COUNTA(Stammdaten!$A$5:$A$9),COUNTIF(Stammdaten!$C$5:$C$9,$B$5))=0,"",IF($B$5="alle",COUNTA(Stammdaten!$A$5:$A$9),COUNTIF(Stammdaten!$C$5:$C$9,$B$5))-C271-IF($B$6="alle Tage, auch Feiertage",0,D271)))</f>
        <v/>
      </c>
      <c r="F271" s="37">
        <f>IF(E271="","",IF(E271&lt;$B$4,"ja",""))</f>
        <v/>
      </c>
      <c r="G271" s="38">
        <f t="array" ref="G271">IFERROR(_xlfn.TEXTJOIN(", ",TRUE,IF((Jahresplan!JE$6:JE$10&lt;&gt;"")*(($B$5="alle")+(Stammdaten!$C$5:$C$9=$B$5)),Stammdaten!$A$5:$A$9&amp;" "&amp;Jahresplan!JE$6:JE$10,"")),IF(E271&gt;0,"Namen erst ab Excel 2019, Zahl links stimmt",""))</f>
        <v/>
      </c>
    </row>
    <row r="272">
      <c r="A272" s="32" t="n">
        <v>46651</v>
      </c>
      <c r="B272" s="33" t="inlineStr">
        <is>
          <t>Di</t>
        </is>
      </c>
      <c r="C272" s="34">
        <f>IF($B$5="alle",COUNTIF(Jahresplan!JF$6:JF$10,"U")+COUNTIF(Jahresplan!JF$6:JF$10,"K")+COUNTIF(Jahresplan!JF$6:JF$10,"KK")+COUNTIF(Jahresplan!JF$6:JF$10,"F")+COUNTIF(Jahresplan!JF$6:JF$10,"S")+COUNTIF(Jahresplan!JF$6:JF$10,"UB")+COUNTIF(Jahresplan!JF$6:JF$10,"H")*0.5,SUMPRODUCT((Stammdaten!$C$5:$C$9=$B$5)*((Jahresplan!JF$6:JF$10="U")+(Jahresplan!JF$6:JF$10="K")+(Jahresplan!JF$6:JF$10="KK")+(Jahresplan!JF$6:JF$10="F")+(Jahresplan!JF$6:JF$10="S")+(Jahresplan!JF$6:JF$10="UB")))+SUMPRODUCT((Stammdaten!$C$5:$C$9=$B$5)*(Jahresplan!JF$6:JF$10="H"))*0.5)</f>
        <v/>
      </c>
      <c r="D272" s="35">
        <f>IFERROR(SUMPRODUCT((COUNTIFS(Stammdaten!$D$5:$D$9,Feiertage!$C$1:$R$1,Jahresplan!JF$6:JF$10,"")*($B$5="alle")+COUNTIFS(Stammdaten!$C$5:$C$9,$B$5,Stammdaten!$D$5:$D$9,Feiertage!$C$1:$R$1,Jahresplan!JF$6:JF$10,"")*($B$5&lt;&gt;"alle"))*INDEX(Feiertage!$C$2:$R$20,MATCH($A272,Feiertage!$A$2:$A$20,0),0)),0)</f>
        <v/>
      </c>
      <c r="E272" s="36">
        <f>IF(AND($B$6="Mo bis Fr",WEEKDAY($A272,2)&gt;5),"",IF(IF($B$5="alle",COUNTA(Stammdaten!$A$5:$A$9),COUNTIF(Stammdaten!$C$5:$C$9,$B$5))=0,"",IF($B$5="alle",COUNTA(Stammdaten!$A$5:$A$9),COUNTIF(Stammdaten!$C$5:$C$9,$B$5))-C272-IF($B$6="alle Tage, auch Feiertage",0,D272)))</f>
        <v/>
      </c>
      <c r="F272" s="37">
        <f>IF(E272="","",IF(E272&lt;$B$4,"ja",""))</f>
        <v/>
      </c>
      <c r="G272" s="38">
        <f t="array" ref="G272">IFERROR(_xlfn.TEXTJOIN(", ",TRUE,IF((Jahresplan!JF$6:JF$10&lt;&gt;"")*(($B$5="alle")+(Stammdaten!$C$5:$C$9=$B$5)),Stammdaten!$A$5:$A$9&amp;" "&amp;Jahresplan!JF$6:JF$10,"")),IF(E272&gt;0,"Namen erst ab Excel 2019, Zahl links stimmt",""))</f>
        <v/>
      </c>
    </row>
    <row r="273">
      <c r="A273" s="32" t="n">
        <v>46652</v>
      </c>
      <c r="B273" s="33" t="inlineStr">
        <is>
          <t>Mi</t>
        </is>
      </c>
      <c r="C273" s="34">
        <f>IF($B$5="alle",COUNTIF(Jahresplan!JG$6:JG$10,"U")+COUNTIF(Jahresplan!JG$6:JG$10,"K")+COUNTIF(Jahresplan!JG$6:JG$10,"KK")+COUNTIF(Jahresplan!JG$6:JG$10,"F")+COUNTIF(Jahresplan!JG$6:JG$10,"S")+COUNTIF(Jahresplan!JG$6:JG$10,"UB")+COUNTIF(Jahresplan!JG$6:JG$10,"H")*0.5,SUMPRODUCT((Stammdaten!$C$5:$C$9=$B$5)*((Jahresplan!JG$6:JG$10="U")+(Jahresplan!JG$6:JG$10="K")+(Jahresplan!JG$6:JG$10="KK")+(Jahresplan!JG$6:JG$10="F")+(Jahresplan!JG$6:JG$10="S")+(Jahresplan!JG$6:JG$10="UB")))+SUMPRODUCT((Stammdaten!$C$5:$C$9=$B$5)*(Jahresplan!JG$6:JG$10="H"))*0.5)</f>
        <v/>
      </c>
      <c r="D273" s="35">
        <f>IFERROR(SUMPRODUCT((COUNTIFS(Stammdaten!$D$5:$D$9,Feiertage!$C$1:$R$1,Jahresplan!JG$6:JG$10,"")*($B$5="alle")+COUNTIFS(Stammdaten!$C$5:$C$9,$B$5,Stammdaten!$D$5:$D$9,Feiertage!$C$1:$R$1,Jahresplan!JG$6:JG$10,"")*($B$5&lt;&gt;"alle"))*INDEX(Feiertage!$C$2:$R$20,MATCH($A273,Feiertage!$A$2:$A$20,0),0)),0)</f>
        <v/>
      </c>
      <c r="E273" s="36">
        <f>IF(AND($B$6="Mo bis Fr",WEEKDAY($A273,2)&gt;5),"",IF(IF($B$5="alle",COUNTA(Stammdaten!$A$5:$A$9),COUNTIF(Stammdaten!$C$5:$C$9,$B$5))=0,"",IF($B$5="alle",COUNTA(Stammdaten!$A$5:$A$9),COUNTIF(Stammdaten!$C$5:$C$9,$B$5))-C273-IF($B$6="alle Tage, auch Feiertage",0,D273)))</f>
        <v/>
      </c>
      <c r="F273" s="37">
        <f>IF(E273="","",IF(E273&lt;$B$4,"ja",""))</f>
        <v/>
      </c>
      <c r="G273" s="38">
        <f t="array" ref="G273">IFERROR(_xlfn.TEXTJOIN(", ",TRUE,IF((Jahresplan!JG$6:JG$10&lt;&gt;"")*(($B$5="alle")+(Stammdaten!$C$5:$C$9=$B$5)),Stammdaten!$A$5:$A$9&amp;" "&amp;Jahresplan!JG$6:JG$10,"")),IF(E273&gt;0,"Namen erst ab Excel 2019, Zahl links stimmt",""))</f>
        <v/>
      </c>
    </row>
    <row r="274">
      <c r="A274" s="32" t="n">
        <v>46653</v>
      </c>
      <c r="B274" s="33" t="inlineStr">
        <is>
          <t>Do</t>
        </is>
      </c>
      <c r="C274" s="34">
        <f>IF($B$5="alle",COUNTIF(Jahresplan!JH$6:JH$10,"U")+COUNTIF(Jahresplan!JH$6:JH$10,"K")+COUNTIF(Jahresplan!JH$6:JH$10,"KK")+COUNTIF(Jahresplan!JH$6:JH$10,"F")+COUNTIF(Jahresplan!JH$6:JH$10,"S")+COUNTIF(Jahresplan!JH$6:JH$10,"UB")+COUNTIF(Jahresplan!JH$6:JH$10,"H")*0.5,SUMPRODUCT((Stammdaten!$C$5:$C$9=$B$5)*((Jahresplan!JH$6:JH$10="U")+(Jahresplan!JH$6:JH$10="K")+(Jahresplan!JH$6:JH$10="KK")+(Jahresplan!JH$6:JH$10="F")+(Jahresplan!JH$6:JH$10="S")+(Jahresplan!JH$6:JH$10="UB")))+SUMPRODUCT((Stammdaten!$C$5:$C$9=$B$5)*(Jahresplan!JH$6:JH$10="H"))*0.5)</f>
        <v/>
      </c>
      <c r="D274" s="35">
        <f>IFERROR(SUMPRODUCT((COUNTIFS(Stammdaten!$D$5:$D$9,Feiertage!$C$1:$R$1,Jahresplan!JH$6:JH$10,"")*($B$5="alle")+COUNTIFS(Stammdaten!$C$5:$C$9,$B$5,Stammdaten!$D$5:$D$9,Feiertage!$C$1:$R$1,Jahresplan!JH$6:JH$10,"")*($B$5&lt;&gt;"alle"))*INDEX(Feiertage!$C$2:$R$20,MATCH($A274,Feiertage!$A$2:$A$20,0),0)),0)</f>
        <v/>
      </c>
      <c r="E274" s="36">
        <f>IF(AND($B$6="Mo bis Fr",WEEKDAY($A274,2)&gt;5),"",IF(IF($B$5="alle",COUNTA(Stammdaten!$A$5:$A$9),COUNTIF(Stammdaten!$C$5:$C$9,$B$5))=0,"",IF($B$5="alle",COUNTA(Stammdaten!$A$5:$A$9),COUNTIF(Stammdaten!$C$5:$C$9,$B$5))-C274-IF($B$6="alle Tage, auch Feiertage",0,D274)))</f>
        <v/>
      </c>
      <c r="F274" s="37">
        <f>IF(E274="","",IF(E274&lt;$B$4,"ja",""))</f>
        <v/>
      </c>
      <c r="G274" s="38">
        <f t="array" ref="G274">IFERROR(_xlfn.TEXTJOIN(", ",TRUE,IF((Jahresplan!JH$6:JH$10&lt;&gt;"")*(($B$5="alle")+(Stammdaten!$C$5:$C$9=$B$5)),Stammdaten!$A$5:$A$9&amp;" "&amp;Jahresplan!JH$6:JH$10,"")),IF(E274&gt;0,"Namen erst ab Excel 2019, Zahl links stimmt",""))</f>
        <v/>
      </c>
    </row>
    <row r="275">
      <c r="A275" s="32" t="n">
        <v>46654</v>
      </c>
      <c r="B275" s="33" t="inlineStr">
        <is>
          <t>Fr</t>
        </is>
      </c>
      <c r="C275" s="34">
        <f>IF($B$5="alle",COUNTIF(Jahresplan!JI$6:JI$10,"U")+COUNTIF(Jahresplan!JI$6:JI$10,"K")+COUNTIF(Jahresplan!JI$6:JI$10,"KK")+COUNTIF(Jahresplan!JI$6:JI$10,"F")+COUNTIF(Jahresplan!JI$6:JI$10,"S")+COUNTIF(Jahresplan!JI$6:JI$10,"UB")+COUNTIF(Jahresplan!JI$6:JI$10,"H")*0.5,SUMPRODUCT((Stammdaten!$C$5:$C$9=$B$5)*((Jahresplan!JI$6:JI$10="U")+(Jahresplan!JI$6:JI$10="K")+(Jahresplan!JI$6:JI$10="KK")+(Jahresplan!JI$6:JI$10="F")+(Jahresplan!JI$6:JI$10="S")+(Jahresplan!JI$6:JI$10="UB")))+SUMPRODUCT((Stammdaten!$C$5:$C$9=$B$5)*(Jahresplan!JI$6:JI$10="H"))*0.5)</f>
        <v/>
      </c>
      <c r="D275" s="35">
        <f>IFERROR(SUMPRODUCT((COUNTIFS(Stammdaten!$D$5:$D$9,Feiertage!$C$1:$R$1,Jahresplan!JI$6:JI$10,"")*($B$5="alle")+COUNTIFS(Stammdaten!$C$5:$C$9,$B$5,Stammdaten!$D$5:$D$9,Feiertage!$C$1:$R$1,Jahresplan!JI$6:JI$10,"")*($B$5&lt;&gt;"alle"))*INDEX(Feiertage!$C$2:$R$20,MATCH($A275,Feiertage!$A$2:$A$20,0),0)),0)</f>
        <v/>
      </c>
      <c r="E275" s="36">
        <f>IF(AND($B$6="Mo bis Fr",WEEKDAY($A275,2)&gt;5),"",IF(IF($B$5="alle",COUNTA(Stammdaten!$A$5:$A$9),COUNTIF(Stammdaten!$C$5:$C$9,$B$5))=0,"",IF($B$5="alle",COUNTA(Stammdaten!$A$5:$A$9),COUNTIF(Stammdaten!$C$5:$C$9,$B$5))-C275-IF($B$6="alle Tage, auch Feiertage",0,D275)))</f>
        <v/>
      </c>
      <c r="F275" s="37">
        <f>IF(E275="","",IF(E275&lt;$B$4,"ja",""))</f>
        <v/>
      </c>
      <c r="G275" s="38">
        <f t="array" ref="G275">IFERROR(_xlfn.TEXTJOIN(", ",TRUE,IF((Jahresplan!JI$6:JI$10&lt;&gt;"")*(($B$5="alle")+(Stammdaten!$C$5:$C$9=$B$5)),Stammdaten!$A$5:$A$9&amp;" "&amp;Jahresplan!JI$6:JI$10,"")),IF(E275&gt;0,"Namen erst ab Excel 2019, Zahl links stimmt",""))</f>
        <v/>
      </c>
    </row>
    <row r="276">
      <c r="A276" s="32" t="n">
        <v>46655</v>
      </c>
      <c r="B276" s="39" t="inlineStr">
        <is>
          <t>Sa</t>
        </is>
      </c>
      <c r="C276" s="34">
        <f>IF($B$5="alle",COUNTIF(Jahresplan!JJ$6:JJ$10,"U")+COUNTIF(Jahresplan!JJ$6:JJ$10,"K")+COUNTIF(Jahresplan!JJ$6:JJ$10,"KK")+COUNTIF(Jahresplan!JJ$6:JJ$10,"F")+COUNTIF(Jahresplan!JJ$6:JJ$10,"S")+COUNTIF(Jahresplan!JJ$6:JJ$10,"UB")+COUNTIF(Jahresplan!JJ$6:JJ$10,"H")*0.5,SUMPRODUCT((Stammdaten!$C$5:$C$9=$B$5)*((Jahresplan!JJ$6:JJ$10="U")+(Jahresplan!JJ$6:JJ$10="K")+(Jahresplan!JJ$6:JJ$10="KK")+(Jahresplan!JJ$6:JJ$10="F")+(Jahresplan!JJ$6:JJ$10="S")+(Jahresplan!JJ$6:JJ$10="UB")))+SUMPRODUCT((Stammdaten!$C$5:$C$9=$B$5)*(Jahresplan!JJ$6:JJ$10="H"))*0.5)</f>
        <v/>
      </c>
      <c r="D276" s="35">
        <f>IFERROR(SUMPRODUCT((COUNTIFS(Stammdaten!$D$5:$D$9,Feiertage!$C$1:$R$1,Jahresplan!JJ$6:JJ$10,"")*($B$5="alle")+COUNTIFS(Stammdaten!$C$5:$C$9,$B$5,Stammdaten!$D$5:$D$9,Feiertage!$C$1:$R$1,Jahresplan!JJ$6:JJ$10,"")*($B$5&lt;&gt;"alle"))*INDEX(Feiertage!$C$2:$R$20,MATCH($A276,Feiertage!$A$2:$A$20,0),0)),0)</f>
        <v/>
      </c>
      <c r="E276" s="36">
        <f>IF(AND($B$6="Mo bis Fr",WEEKDAY($A276,2)&gt;5),"",IF(IF($B$5="alle",COUNTA(Stammdaten!$A$5:$A$9),COUNTIF(Stammdaten!$C$5:$C$9,$B$5))=0,"",IF($B$5="alle",COUNTA(Stammdaten!$A$5:$A$9),COUNTIF(Stammdaten!$C$5:$C$9,$B$5))-C276-IF($B$6="alle Tage, auch Feiertage",0,D276)))</f>
        <v/>
      </c>
      <c r="F276" s="37">
        <f>IF(E276="","",IF(E276&lt;$B$4,"ja",""))</f>
        <v/>
      </c>
      <c r="G276" s="38">
        <f t="array" ref="G276">IFERROR(_xlfn.TEXTJOIN(", ",TRUE,IF((Jahresplan!JJ$6:JJ$10&lt;&gt;"")*(($B$5="alle")+(Stammdaten!$C$5:$C$9=$B$5)),Stammdaten!$A$5:$A$9&amp;" "&amp;Jahresplan!JJ$6:JJ$10,"")),IF(E276&gt;0,"Namen erst ab Excel 2019, Zahl links stimmt",""))</f>
        <v/>
      </c>
    </row>
    <row r="277">
      <c r="A277" s="32" t="n">
        <v>46656</v>
      </c>
      <c r="B277" s="39" t="inlineStr">
        <is>
          <t>So</t>
        </is>
      </c>
      <c r="C277" s="34">
        <f>IF($B$5="alle",COUNTIF(Jahresplan!JK$6:JK$10,"U")+COUNTIF(Jahresplan!JK$6:JK$10,"K")+COUNTIF(Jahresplan!JK$6:JK$10,"KK")+COUNTIF(Jahresplan!JK$6:JK$10,"F")+COUNTIF(Jahresplan!JK$6:JK$10,"S")+COUNTIF(Jahresplan!JK$6:JK$10,"UB")+COUNTIF(Jahresplan!JK$6:JK$10,"H")*0.5,SUMPRODUCT((Stammdaten!$C$5:$C$9=$B$5)*((Jahresplan!JK$6:JK$10="U")+(Jahresplan!JK$6:JK$10="K")+(Jahresplan!JK$6:JK$10="KK")+(Jahresplan!JK$6:JK$10="F")+(Jahresplan!JK$6:JK$10="S")+(Jahresplan!JK$6:JK$10="UB")))+SUMPRODUCT((Stammdaten!$C$5:$C$9=$B$5)*(Jahresplan!JK$6:JK$10="H"))*0.5)</f>
        <v/>
      </c>
      <c r="D277" s="35">
        <f>IFERROR(SUMPRODUCT((COUNTIFS(Stammdaten!$D$5:$D$9,Feiertage!$C$1:$R$1,Jahresplan!JK$6:JK$10,"")*($B$5="alle")+COUNTIFS(Stammdaten!$C$5:$C$9,$B$5,Stammdaten!$D$5:$D$9,Feiertage!$C$1:$R$1,Jahresplan!JK$6:JK$10,"")*($B$5&lt;&gt;"alle"))*INDEX(Feiertage!$C$2:$R$20,MATCH($A277,Feiertage!$A$2:$A$20,0),0)),0)</f>
        <v/>
      </c>
      <c r="E277" s="36">
        <f>IF(AND($B$6="Mo bis Fr",WEEKDAY($A277,2)&gt;5),"",IF(IF($B$5="alle",COUNTA(Stammdaten!$A$5:$A$9),COUNTIF(Stammdaten!$C$5:$C$9,$B$5))=0,"",IF($B$5="alle",COUNTA(Stammdaten!$A$5:$A$9),COUNTIF(Stammdaten!$C$5:$C$9,$B$5))-C277-IF($B$6="alle Tage, auch Feiertage",0,D277)))</f>
        <v/>
      </c>
      <c r="F277" s="37">
        <f>IF(E277="","",IF(E277&lt;$B$4,"ja",""))</f>
        <v/>
      </c>
      <c r="G277" s="38">
        <f t="array" ref="G277">IFERROR(_xlfn.TEXTJOIN(", ",TRUE,IF((Jahresplan!JK$6:JK$10&lt;&gt;"")*(($B$5="alle")+(Stammdaten!$C$5:$C$9=$B$5)),Stammdaten!$A$5:$A$9&amp;" "&amp;Jahresplan!JK$6:JK$10,"")),IF(E277&gt;0,"Namen erst ab Excel 2019, Zahl links stimmt",""))</f>
        <v/>
      </c>
    </row>
    <row r="278">
      <c r="A278" s="32" t="n">
        <v>46657</v>
      </c>
      <c r="B278" s="33" t="inlineStr">
        <is>
          <t>Mo</t>
        </is>
      </c>
      <c r="C278" s="34">
        <f>IF($B$5="alle",COUNTIF(Jahresplan!JL$6:JL$10,"U")+COUNTIF(Jahresplan!JL$6:JL$10,"K")+COUNTIF(Jahresplan!JL$6:JL$10,"KK")+COUNTIF(Jahresplan!JL$6:JL$10,"F")+COUNTIF(Jahresplan!JL$6:JL$10,"S")+COUNTIF(Jahresplan!JL$6:JL$10,"UB")+COUNTIF(Jahresplan!JL$6:JL$10,"H")*0.5,SUMPRODUCT((Stammdaten!$C$5:$C$9=$B$5)*((Jahresplan!JL$6:JL$10="U")+(Jahresplan!JL$6:JL$10="K")+(Jahresplan!JL$6:JL$10="KK")+(Jahresplan!JL$6:JL$10="F")+(Jahresplan!JL$6:JL$10="S")+(Jahresplan!JL$6:JL$10="UB")))+SUMPRODUCT((Stammdaten!$C$5:$C$9=$B$5)*(Jahresplan!JL$6:JL$10="H"))*0.5)</f>
        <v/>
      </c>
      <c r="D278" s="35">
        <f>IFERROR(SUMPRODUCT((COUNTIFS(Stammdaten!$D$5:$D$9,Feiertage!$C$1:$R$1,Jahresplan!JL$6:JL$10,"")*($B$5="alle")+COUNTIFS(Stammdaten!$C$5:$C$9,$B$5,Stammdaten!$D$5:$D$9,Feiertage!$C$1:$R$1,Jahresplan!JL$6:JL$10,"")*($B$5&lt;&gt;"alle"))*INDEX(Feiertage!$C$2:$R$20,MATCH($A278,Feiertage!$A$2:$A$20,0),0)),0)</f>
        <v/>
      </c>
      <c r="E278" s="36">
        <f>IF(AND($B$6="Mo bis Fr",WEEKDAY($A278,2)&gt;5),"",IF(IF($B$5="alle",COUNTA(Stammdaten!$A$5:$A$9),COUNTIF(Stammdaten!$C$5:$C$9,$B$5))=0,"",IF($B$5="alle",COUNTA(Stammdaten!$A$5:$A$9),COUNTIF(Stammdaten!$C$5:$C$9,$B$5))-C278-IF($B$6="alle Tage, auch Feiertage",0,D278)))</f>
        <v/>
      </c>
      <c r="F278" s="37">
        <f>IF(E278="","",IF(E278&lt;$B$4,"ja",""))</f>
        <v/>
      </c>
      <c r="G278" s="38">
        <f t="array" ref="G278">IFERROR(_xlfn.TEXTJOIN(", ",TRUE,IF((Jahresplan!JL$6:JL$10&lt;&gt;"")*(($B$5="alle")+(Stammdaten!$C$5:$C$9=$B$5)),Stammdaten!$A$5:$A$9&amp;" "&amp;Jahresplan!JL$6:JL$10,"")),IF(E278&gt;0,"Namen erst ab Excel 2019, Zahl links stimmt",""))</f>
        <v/>
      </c>
    </row>
    <row r="279">
      <c r="A279" s="32" t="n">
        <v>46658</v>
      </c>
      <c r="B279" s="33" t="inlineStr">
        <is>
          <t>Di</t>
        </is>
      </c>
      <c r="C279" s="34">
        <f>IF($B$5="alle",COUNTIF(Jahresplan!JM$6:JM$10,"U")+COUNTIF(Jahresplan!JM$6:JM$10,"K")+COUNTIF(Jahresplan!JM$6:JM$10,"KK")+COUNTIF(Jahresplan!JM$6:JM$10,"F")+COUNTIF(Jahresplan!JM$6:JM$10,"S")+COUNTIF(Jahresplan!JM$6:JM$10,"UB")+COUNTIF(Jahresplan!JM$6:JM$10,"H")*0.5,SUMPRODUCT((Stammdaten!$C$5:$C$9=$B$5)*((Jahresplan!JM$6:JM$10="U")+(Jahresplan!JM$6:JM$10="K")+(Jahresplan!JM$6:JM$10="KK")+(Jahresplan!JM$6:JM$10="F")+(Jahresplan!JM$6:JM$10="S")+(Jahresplan!JM$6:JM$10="UB")))+SUMPRODUCT((Stammdaten!$C$5:$C$9=$B$5)*(Jahresplan!JM$6:JM$10="H"))*0.5)</f>
        <v/>
      </c>
      <c r="D279" s="35">
        <f>IFERROR(SUMPRODUCT((COUNTIFS(Stammdaten!$D$5:$D$9,Feiertage!$C$1:$R$1,Jahresplan!JM$6:JM$10,"")*($B$5="alle")+COUNTIFS(Stammdaten!$C$5:$C$9,$B$5,Stammdaten!$D$5:$D$9,Feiertage!$C$1:$R$1,Jahresplan!JM$6:JM$10,"")*($B$5&lt;&gt;"alle"))*INDEX(Feiertage!$C$2:$R$20,MATCH($A279,Feiertage!$A$2:$A$20,0),0)),0)</f>
        <v/>
      </c>
      <c r="E279" s="36">
        <f>IF(AND($B$6="Mo bis Fr",WEEKDAY($A279,2)&gt;5),"",IF(IF($B$5="alle",COUNTA(Stammdaten!$A$5:$A$9),COUNTIF(Stammdaten!$C$5:$C$9,$B$5))=0,"",IF($B$5="alle",COUNTA(Stammdaten!$A$5:$A$9),COUNTIF(Stammdaten!$C$5:$C$9,$B$5))-C279-IF($B$6="alle Tage, auch Feiertage",0,D279)))</f>
        <v/>
      </c>
      <c r="F279" s="37">
        <f>IF(E279="","",IF(E279&lt;$B$4,"ja",""))</f>
        <v/>
      </c>
      <c r="G279" s="38">
        <f t="array" ref="G279">IFERROR(_xlfn.TEXTJOIN(", ",TRUE,IF((Jahresplan!JM$6:JM$10&lt;&gt;"")*(($B$5="alle")+(Stammdaten!$C$5:$C$9=$B$5)),Stammdaten!$A$5:$A$9&amp;" "&amp;Jahresplan!JM$6:JM$10,"")),IF(E279&gt;0,"Namen erst ab Excel 2019, Zahl links stimmt",""))</f>
        <v/>
      </c>
    </row>
    <row r="280">
      <c r="A280" s="32" t="n">
        <v>46659</v>
      </c>
      <c r="B280" s="33" t="inlineStr">
        <is>
          <t>Mi</t>
        </is>
      </c>
      <c r="C280" s="34">
        <f>IF($B$5="alle",COUNTIF(Jahresplan!JN$6:JN$10,"U")+COUNTIF(Jahresplan!JN$6:JN$10,"K")+COUNTIF(Jahresplan!JN$6:JN$10,"KK")+COUNTIF(Jahresplan!JN$6:JN$10,"F")+COUNTIF(Jahresplan!JN$6:JN$10,"S")+COUNTIF(Jahresplan!JN$6:JN$10,"UB")+COUNTIF(Jahresplan!JN$6:JN$10,"H")*0.5,SUMPRODUCT((Stammdaten!$C$5:$C$9=$B$5)*((Jahresplan!JN$6:JN$10="U")+(Jahresplan!JN$6:JN$10="K")+(Jahresplan!JN$6:JN$10="KK")+(Jahresplan!JN$6:JN$10="F")+(Jahresplan!JN$6:JN$10="S")+(Jahresplan!JN$6:JN$10="UB")))+SUMPRODUCT((Stammdaten!$C$5:$C$9=$B$5)*(Jahresplan!JN$6:JN$10="H"))*0.5)</f>
        <v/>
      </c>
      <c r="D280" s="35">
        <f>IFERROR(SUMPRODUCT((COUNTIFS(Stammdaten!$D$5:$D$9,Feiertage!$C$1:$R$1,Jahresplan!JN$6:JN$10,"")*($B$5="alle")+COUNTIFS(Stammdaten!$C$5:$C$9,$B$5,Stammdaten!$D$5:$D$9,Feiertage!$C$1:$R$1,Jahresplan!JN$6:JN$10,"")*($B$5&lt;&gt;"alle"))*INDEX(Feiertage!$C$2:$R$20,MATCH($A280,Feiertage!$A$2:$A$20,0),0)),0)</f>
        <v/>
      </c>
      <c r="E280" s="36">
        <f>IF(AND($B$6="Mo bis Fr",WEEKDAY($A280,2)&gt;5),"",IF(IF($B$5="alle",COUNTA(Stammdaten!$A$5:$A$9),COUNTIF(Stammdaten!$C$5:$C$9,$B$5))=0,"",IF($B$5="alle",COUNTA(Stammdaten!$A$5:$A$9),COUNTIF(Stammdaten!$C$5:$C$9,$B$5))-C280-IF($B$6="alle Tage, auch Feiertage",0,D280)))</f>
        <v/>
      </c>
      <c r="F280" s="37">
        <f>IF(E280="","",IF(E280&lt;$B$4,"ja",""))</f>
        <v/>
      </c>
      <c r="G280" s="38">
        <f t="array" ref="G280">IFERROR(_xlfn.TEXTJOIN(", ",TRUE,IF((Jahresplan!JN$6:JN$10&lt;&gt;"")*(($B$5="alle")+(Stammdaten!$C$5:$C$9=$B$5)),Stammdaten!$A$5:$A$9&amp;" "&amp;Jahresplan!JN$6:JN$10,"")),IF(E280&gt;0,"Namen erst ab Excel 2019, Zahl links stimmt",""))</f>
        <v/>
      </c>
    </row>
    <row r="281">
      <c r="A281" s="32" t="n">
        <v>46660</v>
      </c>
      <c r="B281" s="33" t="inlineStr">
        <is>
          <t>Do</t>
        </is>
      </c>
      <c r="C281" s="34">
        <f>IF($B$5="alle",COUNTIF(Jahresplan!JO$6:JO$10,"U")+COUNTIF(Jahresplan!JO$6:JO$10,"K")+COUNTIF(Jahresplan!JO$6:JO$10,"KK")+COUNTIF(Jahresplan!JO$6:JO$10,"F")+COUNTIF(Jahresplan!JO$6:JO$10,"S")+COUNTIF(Jahresplan!JO$6:JO$10,"UB")+COUNTIF(Jahresplan!JO$6:JO$10,"H")*0.5,SUMPRODUCT((Stammdaten!$C$5:$C$9=$B$5)*((Jahresplan!JO$6:JO$10="U")+(Jahresplan!JO$6:JO$10="K")+(Jahresplan!JO$6:JO$10="KK")+(Jahresplan!JO$6:JO$10="F")+(Jahresplan!JO$6:JO$10="S")+(Jahresplan!JO$6:JO$10="UB")))+SUMPRODUCT((Stammdaten!$C$5:$C$9=$B$5)*(Jahresplan!JO$6:JO$10="H"))*0.5)</f>
        <v/>
      </c>
      <c r="D281" s="35">
        <f>IFERROR(SUMPRODUCT((COUNTIFS(Stammdaten!$D$5:$D$9,Feiertage!$C$1:$R$1,Jahresplan!JO$6:JO$10,"")*($B$5="alle")+COUNTIFS(Stammdaten!$C$5:$C$9,$B$5,Stammdaten!$D$5:$D$9,Feiertage!$C$1:$R$1,Jahresplan!JO$6:JO$10,"")*($B$5&lt;&gt;"alle"))*INDEX(Feiertage!$C$2:$R$20,MATCH($A281,Feiertage!$A$2:$A$20,0),0)),0)</f>
        <v/>
      </c>
      <c r="E281" s="36">
        <f>IF(AND($B$6="Mo bis Fr",WEEKDAY($A281,2)&gt;5),"",IF(IF($B$5="alle",COUNTA(Stammdaten!$A$5:$A$9),COUNTIF(Stammdaten!$C$5:$C$9,$B$5))=0,"",IF($B$5="alle",COUNTA(Stammdaten!$A$5:$A$9),COUNTIF(Stammdaten!$C$5:$C$9,$B$5))-C281-IF($B$6="alle Tage, auch Feiertage",0,D281)))</f>
        <v/>
      </c>
      <c r="F281" s="37">
        <f>IF(E281="","",IF(E281&lt;$B$4,"ja",""))</f>
        <v/>
      </c>
      <c r="G281" s="38">
        <f t="array" ref="G281">IFERROR(_xlfn.TEXTJOIN(", ",TRUE,IF((Jahresplan!JO$6:JO$10&lt;&gt;"")*(($B$5="alle")+(Stammdaten!$C$5:$C$9=$B$5)),Stammdaten!$A$5:$A$9&amp;" "&amp;Jahresplan!JO$6:JO$10,"")),IF(E281&gt;0,"Namen erst ab Excel 2019, Zahl links stimmt",""))</f>
        <v/>
      </c>
    </row>
    <row r="282">
      <c r="A282" s="32" t="n">
        <v>46661</v>
      </c>
      <c r="B282" s="33" t="inlineStr">
        <is>
          <t>Fr</t>
        </is>
      </c>
      <c r="C282" s="34">
        <f>IF($B$5="alle",COUNTIF(Jahresplan!JP$6:JP$10,"U")+COUNTIF(Jahresplan!JP$6:JP$10,"K")+COUNTIF(Jahresplan!JP$6:JP$10,"KK")+COUNTIF(Jahresplan!JP$6:JP$10,"F")+COUNTIF(Jahresplan!JP$6:JP$10,"S")+COUNTIF(Jahresplan!JP$6:JP$10,"UB")+COUNTIF(Jahresplan!JP$6:JP$10,"H")*0.5,SUMPRODUCT((Stammdaten!$C$5:$C$9=$B$5)*((Jahresplan!JP$6:JP$10="U")+(Jahresplan!JP$6:JP$10="K")+(Jahresplan!JP$6:JP$10="KK")+(Jahresplan!JP$6:JP$10="F")+(Jahresplan!JP$6:JP$10="S")+(Jahresplan!JP$6:JP$10="UB")))+SUMPRODUCT((Stammdaten!$C$5:$C$9=$B$5)*(Jahresplan!JP$6:JP$10="H"))*0.5)</f>
        <v/>
      </c>
      <c r="D282" s="35">
        <f>IFERROR(SUMPRODUCT((COUNTIFS(Stammdaten!$D$5:$D$9,Feiertage!$C$1:$R$1,Jahresplan!JP$6:JP$10,"")*($B$5="alle")+COUNTIFS(Stammdaten!$C$5:$C$9,$B$5,Stammdaten!$D$5:$D$9,Feiertage!$C$1:$R$1,Jahresplan!JP$6:JP$10,"")*($B$5&lt;&gt;"alle"))*INDEX(Feiertage!$C$2:$R$20,MATCH($A282,Feiertage!$A$2:$A$20,0),0)),0)</f>
        <v/>
      </c>
      <c r="E282" s="36">
        <f>IF(AND($B$6="Mo bis Fr",WEEKDAY($A282,2)&gt;5),"",IF(IF($B$5="alle",COUNTA(Stammdaten!$A$5:$A$9),COUNTIF(Stammdaten!$C$5:$C$9,$B$5))=0,"",IF($B$5="alle",COUNTA(Stammdaten!$A$5:$A$9),COUNTIF(Stammdaten!$C$5:$C$9,$B$5))-C282-IF($B$6="alle Tage, auch Feiertage",0,D282)))</f>
        <v/>
      </c>
      <c r="F282" s="37">
        <f>IF(E282="","",IF(E282&lt;$B$4,"ja",""))</f>
        <v/>
      </c>
      <c r="G282" s="38">
        <f t="array" ref="G282">IFERROR(_xlfn.TEXTJOIN(", ",TRUE,IF((Jahresplan!JP$6:JP$10&lt;&gt;"")*(($B$5="alle")+(Stammdaten!$C$5:$C$9=$B$5)),Stammdaten!$A$5:$A$9&amp;" "&amp;Jahresplan!JP$6:JP$10,"")),IF(E282&gt;0,"Namen erst ab Excel 2019, Zahl links stimmt",""))</f>
        <v/>
      </c>
    </row>
    <row r="283">
      <c r="A283" s="32" t="n">
        <v>46662</v>
      </c>
      <c r="B283" s="39" t="inlineStr">
        <is>
          <t>Sa</t>
        </is>
      </c>
      <c r="C283" s="34">
        <f>IF($B$5="alle",COUNTIF(Jahresplan!JQ$6:JQ$10,"U")+COUNTIF(Jahresplan!JQ$6:JQ$10,"K")+COUNTIF(Jahresplan!JQ$6:JQ$10,"KK")+COUNTIF(Jahresplan!JQ$6:JQ$10,"F")+COUNTIF(Jahresplan!JQ$6:JQ$10,"S")+COUNTIF(Jahresplan!JQ$6:JQ$10,"UB")+COUNTIF(Jahresplan!JQ$6:JQ$10,"H")*0.5,SUMPRODUCT((Stammdaten!$C$5:$C$9=$B$5)*((Jahresplan!JQ$6:JQ$10="U")+(Jahresplan!JQ$6:JQ$10="K")+(Jahresplan!JQ$6:JQ$10="KK")+(Jahresplan!JQ$6:JQ$10="F")+(Jahresplan!JQ$6:JQ$10="S")+(Jahresplan!JQ$6:JQ$10="UB")))+SUMPRODUCT((Stammdaten!$C$5:$C$9=$B$5)*(Jahresplan!JQ$6:JQ$10="H"))*0.5)</f>
        <v/>
      </c>
      <c r="D283" s="35">
        <f>IFERROR(SUMPRODUCT((COUNTIFS(Stammdaten!$D$5:$D$9,Feiertage!$C$1:$R$1,Jahresplan!JQ$6:JQ$10,"")*($B$5="alle")+COUNTIFS(Stammdaten!$C$5:$C$9,$B$5,Stammdaten!$D$5:$D$9,Feiertage!$C$1:$R$1,Jahresplan!JQ$6:JQ$10,"")*($B$5&lt;&gt;"alle"))*INDEX(Feiertage!$C$2:$R$20,MATCH($A283,Feiertage!$A$2:$A$20,0),0)),0)</f>
        <v/>
      </c>
      <c r="E283" s="36">
        <f>IF(AND($B$6="Mo bis Fr",WEEKDAY($A283,2)&gt;5),"",IF(IF($B$5="alle",COUNTA(Stammdaten!$A$5:$A$9),COUNTIF(Stammdaten!$C$5:$C$9,$B$5))=0,"",IF($B$5="alle",COUNTA(Stammdaten!$A$5:$A$9),COUNTIF(Stammdaten!$C$5:$C$9,$B$5))-C283-IF($B$6="alle Tage, auch Feiertage",0,D283)))</f>
        <v/>
      </c>
      <c r="F283" s="37">
        <f>IF(E283="","",IF(E283&lt;$B$4,"ja",""))</f>
        <v/>
      </c>
      <c r="G283" s="38">
        <f t="array" ref="G283">IFERROR(_xlfn.TEXTJOIN(", ",TRUE,IF((Jahresplan!JQ$6:JQ$10&lt;&gt;"")*(($B$5="alle")+(Stammdaten!$C$5:$C$9=$B$5)),Stammdaten!$A$5:$A$9&amp;" "&amp;Jahresplan!JQ$6:JQ$10,"")),IF(E283&gt;0,"Namen erst ab Excel 2019, Zahl links stimmt",""))</f>
        <v/>
      </c>
    </row>
    <row r="284">
      <c r="A284" s="32" t="n">
        <v>46663</v>
      </c>
      <c r="B284" s="39" t="inlineStr">
        <is>
          <t>So</t>
        </is>
      </c>
      <c r="C284" s="34">
        <f>IF($B$5="alle",COUNTIF(Jahresplan!JR$6:JR$10,"U")+COUNTIF(Jahresplan!JR$6:JR$10,"K")+COUNTIF(Jahresplan!JR$6:JR$10,"KK")+COUNTIF(Jahresplan!JR$6:JR$10,"F")+COUNTIF(Jahresplan!JR$6:JR$10,"S")+COUNTIF(Jahresplan!JR$6:JR$10,"UB")+COUNTIF(Jahresplan!JR$6:JR$10,"H")*0.5,SUMPRODUCT((Stammdaten!$C$5:$C$9=$B$5)*((Jahresplan!JR$6:JR$10="U")+(Jahresplan!JR$6:JR$10="K")+(Jahresplan!JR$6:JR$10="KK")+(Jahresplan!JR$6:JR$10="F")+(Jahresplan!JR$6:JR$10="S")+(Jahresplan!JR$6:JR$10="UB")))+SUMPRODUCT((Stammdaten!$C$5:$C$9=$B$5)*(Jahresplan!JR$6:JR$10="H"))*0.5)</f>
        <v/>
      </c>
      <c r="D284" s="35">
        <f>IFERROR(SUMPRODUCT((COUNTIFS(Stammdaten!$D$5:$D$9,Feiertage!$C$1:$R$1,Jahresplan!JR$6:JR$10,"")*($B$5="alle")+COUNTIFS(Stammdaten!$C$5:$C$9,$B$5,Stammdaten!$D$5:$D$9,Feiertage!$C$1:$R$1,Jahresplan!JR$6:JR$10,"")*($B$5&lt;&gt;"alle"))*INDEX(Feiertage!$C$2:$R$20,MATCH($A284,Feiertage!$A$2:$A$20,0),0)),0)</f>
        <v/>
      </c>
      <c r="E284" s="36">
        <f>IF(AND($B$6="Mo bis Fr",WEEKDAY($A284,2)&gt;5),"",IF(IF($B$5="alle",COUNTA(Stammdaten!$A$5:$A$9),COUNTIF(Stammdaten!$C$5:$C$9,$B$5))=0,"",IF($B$5="alle",COUNTA(Stammdaten!$A$5:$A$9),COUNTIF(Stammdaten!$C$5:$C$9,$B$5))-C284-IF($B$6="alle Tage, auch Feiertage",0,D284)))</f>
        <v/>
      </c>
      <c r="F284" s="37">
        <f>IF(E284="","",IF(E284&lt;$B$4,"ja",""))</f>
        <v/>
      </c>
      <c r="G284" s="38">
        <f t="array" ref="G284">IFERROR(_xlfn.TEXTJOIN(", ",TRUE,IF((Jahresplan!JR$6:JR$10&lt;&gt;"")*(($B$5="alle")+(Stammdaten!$C$5:$C$9=$B$5)),Stammdaten!$A$5:$A$9&amp;" "&amp;Jahresplan!JR$6:JR$10,"")),IF(E284&gt;0,"Namen erst ab Excel 2019, Zahl links stimmt",""))</f>
        <v/>
      </c>
    </row>
    <row r="285">
      <c r="A285" s="32" t="n">
        <v>46664</v>
      </c>
      <c r="B285" s="33" t="inlineStr">
        <is>
          <t>Mo</t>
        </is>
      </c>
      <c r="C285" s="34">
        <f>IF($B$5="alle",COUNTIF(Jahresplan!JS$6:JS$10,"U")+COUNTIF(Jahresplan!JS$6:JS$10,"K")+COUNTIF(Jahresplan!JS$6:JS$10,"KK")+COUNTIF(Jahresplan!JS$6:JS$10,"F")+COUNTIF(Jahresplan!JS$6:JS$10,"S")+COUNTIF(Jahresplan!JS$6:JS$10,"UB")+COUNTIF(Jahresplan!JS$6:JS$10,"H")*0.5,SUMPRODUCT((Stammdaten!$C$5:$C$9=$B$5)*((Jahresplan!JS$6:JS$10="U")+(Jahresplan!JS$6:JS$10="K")+(Jahresplan!JS$6:JS$10="KK")+(Jahresplan!JS$6:JS$10="F")+(Jahresplan!JS$6:JS$10="S")+(Jahresplan!JS$6:JS$10="UB")))+SUMPRODUCT((Stammdaten!$C$5:$C$9=$B$5)*(Jahresplan!JS$6:JS$10="H"))*0.5)</f>
        <v/>
      </c>
      <c r="D285" s="35">
        <f>IFERROR(SUMPRODUCT((COUNTIFS(Stammdaten!$D$5:$D$9,Feiertage!$C$1:$R$1,Jahresplan!JS$6:JS$10,"")*($B$5="alle")+COUNTIFS(Stammdaten!$C$5:$C$9,$B$5,Stammdaten!$D$5:$D$9,Feiertage!$C$1:$R$1,Jahresplan!JS$6:JS$10,"")*($B$5&lt;&gt;"alle"))*INDEX(Feiertage!$C$2:$R$20,MATCH($A285,Feiertage!$A$2:$A$20,0),0)),0)</f>
        <v/>
      </c>
      <c r="E285" s="36">
        <f>IF(AND($B$6="Mo bis Fr",WEEKDAY($A285,2)&gt;5),"",IF(IF($B$5="alle",COUNTA(Stammdaten!$A$5:$A$9),COUNTIF(Stammdaten!$C$5:$C$9,$B$5))=0,"",IF($B$5="alle",COUNTA(Stammdaten!$A$5:$A$9),COUNTIF(Stammdaten!$C$5:$C$9,$B$5))-C285-IF($B$6="alle Tage, auch Feiertage",0,D285)))</f>
        <v/>
      </c>
      <c r="F285" s="37">
        <f>IF(E285="","",IF(E285&lt;$B$4,"ja",""))</f>
        <v/>
      </c>
      <c r="G285" s="38">
        <f t="array" ref="G285">IFERROR(_xlfn.TEXTJOIN(", ",TRUE,IF((Jahresplan!JS$6:JS$10&lt;&gt;"")*(($B$5="alle")+(Stammdaten!$C$5:$C$9=$B$5)),Stammdaten!$A$5:$A$9&amp;" "&amp;Jahresplan!JS$6:JS$10,"")),IF(E285&gt;0,"Namen erst ab Excel 2019, Zahl links stimmt",""))</f>
        <v/>
      </c>
    </row>
    <row r="286">
      <c r="A286" s="32" t="n">
        <v>46665</v>
      </c>
      <c r="B286" s="33" t="inlineStr">
        <is>
          <t>Di</t>
        </is>
      </c>
      <c r="C286" s="34">
        <f>IF($B$5="alle",COUNTIF(Jahresplan!JT$6:JT$10,"U")+COUNTIF(Jahresplan!JT$6:JT$10,"K")+COUNTIF(Jahresplan!JT$6:JT$10,"KK")+COUNTIF(Jahresplan!JT$6:JT$10,"F")+COUNTIF(Jahresplan!JT$6:JT$10,"S")+COUNTIF(Jahresplan!JT$6:JT$10,"UB")+COUNTIF(Jahresplan!JT$6:JT$10,"H")*0.5,SUMPRODUCT((Stammdaten!$C$5:$C$9=$B$5)*((Jahresplan!JT$6:JT$10="U")+(Jahresplan!JT$6:JT$10="K")+(Jahresplan!JT$6:JT$10="KK")+(Jahresplan!JT$6:JT$10="F")+(Jahresplan!JT$6:JT$10="S")+(Jahresplan!JT$6:JT$10="UB")))+SUMPRODUCT((Stammdaten!$C$5:$C$9=$B$5)*(Jahresplan!JT$6:JT$10="H"))*0.5)</f>
        <v/>
      </c>
      <c r="D286" s="35">
        <f>IFERROR(SUMPRODUCT((COUNTIFS(Stammdaten!$D$5:$D$9,Feiertage!$C$1:$R$1,Jahresplan!JT$6:JT$10,"")*($B$5="alle")+COUNTIFS(Stammdaten!$C$5:$C$9,$B$5,Stammdaten!$D$5:$D$9,Feiertage!$C$1:$R$1,Jahresplan!JT$6:JT$10,"")*($B$5&lt;&gt;"alle"))*INDEX(Feiertage!$C$2:$R$20,MATCH($A286,Feiertage!$A$2:$A$20,0),0)),0)</f>
        <v/>
      </c>
      <c r="E286" s="36">
        <f>IF(AND($B$6="Mo bis Fr",WEEKDAY($A286,2)&gt;5),"",IF(IF($B$5="alle",COUNTA(Stammdaten!$A$5:$A$9),COUNTIF(Stammdaten!$C$5:$C$9,$B$5))=0,"",IF($B$5="alle",COUNTA(Stammdaten!$A$5:$A$9),COUNTIF(Stammdaten!$C$5:$C$9,$B$5))-C286-IF($B$6="alle Tage, auch Feiertage",0,D286)))</f>
        <v/>
      </c>
      <c r="F286" s="37">
        <f>IF(E286="","",IF(E286&lt;$B$4,"ja",""))</f>
        <v/>
      </c>
      <c r="G286" s="38">
        <f t="array" ref="G286">IFERROR(_xlfn.TEXTJOIN(", ",TRUE,IF((Jahresplan!JT$6:JT$10&lt;&gt;"")*(($B$5="alle")+(Stammdaten!$C$5:$C$9=$B$5)),Stammdaten!$A$5:$A$9&amp;" "&amp;Jahresplan!JT$6:JT$10,"")),IF(E286&gt;0,"Namen erst ab Excel 2019, Zahl links stimmt",""))</f>
        <v/>
      </c>
    </row>
    <row r="287">
      <c r="A287" s="32" t="n">
        <v>46666</v>
      </c>
      <c r="B287" s="33" t="inlineStr">
        <is>
          <t>Mi</t>
        </is>
      </c>
      <c r="C287" s="34">
        <f>IF($B$5="alle",COUNTIF(Jahresplan!JU$6:JU$10,"U")+COUNTIF(Jahresplan!JU$6:JU$10,"K")+COUNTIF(Jahresplan!JU$6:JU$10,"KK")+COUNTIF(Jahresplan!JU$6:JU$10,"F")+COUNTIF(Jahresplan!JU$6:JU$10,"S")+COUNTIF(Jahresplan!JU$6:JU$10,"UB")+COUNTIF(Jahresplan!JU$6:JU$10,"H")*0.5,SUMPRODUCT((Stammdaten!$C$5:$C$9=$B$5)*((Jahresplan!JU$6:JU$10="U")+(Jahresplan!JU$6:JU$10="K")+(Jahresplan!JU$6:JU$10="KK")+(Jahresplan!JU$6:JU$10="F")+(Jahresplan!JU$6:JU$10="S")+(Jahresplan!JU$6:JU$10="UB")))+SUMPRODUCT((Stammdaten!$C$5:$C$9=$B$5)*(Jahresplan!JU$6:JU$10="H"))*0.5)</f>
        <v/>
      </c>
      <c r="D287" s="35">
        <f>IFERROR(SUMPRODUCT((COUNTIFS(Stammdaten!$D$5:$D$9,Feiertage!$C$1:$R$1,Jahresplan!JU$6:JU$10,"")*($B$5="alle")+COUNTIFS(Stammdaten!$C$5:$C$9,$B$5,Stammdaten!$D$5:$D$9,Feiertage!$C$1:$R$1,Jahresplan!JU$6:JU$10,"")*($B$5&lt;&gt;"alle"))*INDEX(Feiertage!$C$2:$R$20,MATCH($A287,Feiertage!$A$2:$A$20,0),0)),0)</f>
        <v/>
      </c>
      <c r="E287" s="36">
        <f>IF(AND($B$6="Mo bis Fr",WEEKDAY($A287,2)&gt;5),"",IF(IF($B$5="alle",COUNTA(Stammdaten!$A$5:$A$9),COUNTIF(Stammdaten!$C$5:$C$9,$B$5))=0,"",IF($B$5="alle",COUNTA(Stammdaten!$A$5:$A$9),COUNTIF(Stammdaten!$C$5:$C$9,$B$5))-C287-IF($B$6="alle Tage, auch Feiertage",0,D287)))</f>
        <v/>
      </c>
      <c r="F287" s="37">
        <f>IF(E287="","",IF(E287&lt;$B$4,"ja",""))</f>
        <v/>
      </c>
      <c r="G287" s="38">
        <f t="array" ref="G287">IFERROR(_xlfn.TEXTJOIN(", ",TRUE,IF((Jahresplan!JU$6:JU$10&lt;&gt;"")*(($B$5="alle")+(Stammdaten!$C$5:$C$9=$B$5)),Stammdaten!$A$5:$A$9&amp;" "&amp;Jahresplan!JU$6:JU$10,"")),IF(E287&gt;0,"Namen erst ab Excel 2019, Zahl links stimmt",""))</f>
        <v/>
      </c>
    </row>
    <row r="288">
      <c r="A288" s="32" t="n">
        <v>46667</v>
      </c>
      <c r="B288" s="33" t="inlineStr">
        <is>
          <t>Do</t>
        </is>
      </c>
      <c r="C288" s="34">
        <f>IF($B$5="alle",COUNTIF(Jahresplan!JV$6:JV$10,"U")+COUNTIF(Jahresplan!JV$6:JV$10,"K")+COUNTIF(Jahresplan!JV$6:JV$10,"KK")+COUNTIF(Jahresplan!JV$6:JV$10,"F")+COUNTIF(Jahresplan!JV$6:JV$10,"S")+COUNTIF(Jahresplan!JV$6:JV$10,"UB")+COUNTIF(Jahresplan!JV$6:JV$10,"H")*0.5,SUMPRODUCT((Stammdaten!$C$5:$C$9=$B$5)*((Jahresplan!JV$6:JV$10="U")+(Jahresplan!JV$6:JV$10="K")+(Jahresplan!JV$6:JV$10="KK")+(Jahresplan!JV$6:JV$10="F")+(Jahresplan!JV$6:JV$10="S")+(Jahresplan!JV$6:JV$10="UB")))+SUMPRODUCT((Stammdaten!$C$5:$C$9=$B$5)*(Jahresplan!JV$6:JV$10="H"))*0.5)</f>
        <v/>
      </c>
      <c r="D288" s="35">
        <f>IFERROR(SUMPRODUCT((COUNTIFS(Stammdaten!$D$5:$D$9,Feiertage!$C$1:$R$1,Jahresplan!JV$6:JV$10,"")*($B$5="alle")+COUNTIFS(Stammdaten!$C$5:$C$9,$B$5,Stammdaten!$D$5:$D$9,Feiertage!$C$1:$R$1,Jahresplan!JV$6:JV$10,"")*($B$5&lt;&gt;"alle"))*INDEX(Feiertage!$C$2:$R$20,MATCH($A288,Feiertage!$A$2:$A$20,0),0)),0)</f>
        <v/>
      </c>
      <c r="E288" s="36">
        <f>IF(AND($B$6="Mo bis Fr",WEEKDAY($A288,2)&gt;5),"",IF(IF($B$5="alle",COUNTA(Stammdaten!$A$5:$A$9),COUNTIF(Stammdaten!$C$5:$C$9,$B$5))=0,"",IF($B$5="alle",COUNTA(Stammdaten!$A$5:$A$9),COUNTIF(Stammdaten!$C$5:$C$9,$B$5))-C288-IF($B$6="alle Tage, auch Feiertage",0,D288)))</f>
        <v/>
      </c>
      <c r="F288" s="37">
        <f>IF(E288="","",IF(E288&lt;$B$4,"ja",""))</f>
        <v/>
      </c>
      <c r="G288" s="38">
        <f t="array" ref="G288">IFERROR(_xlfn.TEXTJOIN(", ",TRUE,IF((Jahresplan!JV$6:JV$10&lt;&gt;"")*(($B$5="alle")+(Stammdaten!$C$5:$C$9=$B$5)),Stammdaten!$A$5:$A$9&amp;" "&amp;Jahresplan!JV$6:JV$10,"")),IF(E288&gt;0,"Namen erst ab Excel 2019, Zahl links stimmt",""))</f>
        <v/>
      </c>
    </row>
    <row r="289">
      <c r="A289" s="32" t="n">
        <v>46668</v>
      </c>
      <c r="B289" s="33" t="inlineStr">
        <is>
          <t>Fr</t>
        </is>
      </c>
      <c r="C289" s="34">
        <f>IF($B$5="alle",COUNTIF(Jahresplan!JW$6:JW$10,"U")+COUNTIF(Jahresplan!JW$6:JW$10,"K")+COUNTIF(Jahresplan!JW$6:JW$10,"KK")+COUNTIF(Jahresplan!JW$6:JW$10,"F")+COUNTIF(Jahresplan!JW$6:JW$10,"S")+COUNTIF(Jahresplan!JW$6:JW$10,"UB")+COUNTIF(Jahresplan!JW$6:JW$10,"H")*0.5,SUMPRODUCT((Stammdaten!$C$5:$C$9=$B$5)*((Jahresplan!JW$6:JW$10="U")+(Jahresplan!JW$6:JW$10="K")+(Jahresplan!JW$6:JW$10="KK")+(Jahresplan!JW$6:JW$10="F")+(Jahresplan!JW$6:JW$10="S")+(Jahresplan!JW$6:JW$10="UB")))+SUMPRODUCT((Stammdaten!$C$5:$C$9=$B$5)*(Jahresplan!JW$6:JW$10="H"))*0.5)</f>
        <v/>
      </c>
      <c r="D289" s="35">
        <f>IFERROR(SUMPRODUCT((COUNTIFS(Stammdaten!$D$5:$D$9,Feiertage!$C$1:$R$1,Jahresplan!JW$6:JW$10,"")*($B$5="alle")+COUNTIFS(Stammdaten!$C$5:$C$9,$B$5,Stammdaten!$D$5:$D$9,Feiertage!$C$1:$R$1,Jahresplan!JW$6:JW$10,"")*($B$5&lt;&gt;"alle"))*INDEX(Feiertage!$C$2:$R$20,MATCH($A289,Feiertage!$A$2:$A$20,0),0)),0)</f>
        <v/>
      </c>
      <c r="E289" s="36">
        <f>IF(AND($B$6="Mo bis Fr",WEEKDAY($A289,2)&gt;5),"",IF(IF($B$5="alle",COUNTA(Stammdaten!$A$5:$A$9),COUNTIF(Stammdaten!$C$5:$C$9,$B$5))=0,"",IF($B$5="alle",COUNTA(Stammdaten!$A$5:$A$9),COUNTIF(Stammdaten!$C$5:$C$9,$B$5))-C289-IF($B$6="alle Tage, auch Feiertage",0,D289)))</f>
        <v/>
      </c>
      <c r="F289" s="37">
        <f>IF(E289="","",IF(E289&lt;$B$4,"ja",""))</f>
        <v/>
      </c>
      <c r="G289" s="38">
        <f t="array" ref="G289">IFERROR(_xlfn.TEXTJOIN(", ",TRUE,IF((Jahresplan!JW$6:JW$10&lt;&gt;"")*(($B$5="alle")+(Stammdaten!$C$5:$C$9=$B$5)),Stammdaten!$A$5:$A$9&amp;" "&amp;Jahresplan!JW$6:JW$10,"")),IF(E289&gt;0,"Namen erst ab Excel 2019, Zahl links stimmt",""))</f>
        <v/>
      </c>
    </row>
    <row r="290">
      <c r="A290" s="32" t="n">
        <v>46669</v>
      </c>
      <c r="B290" s="39" t="inlineStr">
        <is>
          <t>Sa</t>
        </is>
      </c>
      <c r="C290" s="34">
        <f>IF($B$5="alle",COUNTIF(Jahresplan!JX$6:JX$10,"U")+COUNTIF(Jahresplan!JX$6:JX$10,"K")+COUNTIF(Jahresplan!JX$6:JX$10,"KK")+COUNTIF(Jahresplan!JX$6:JX$10,"F")+COUNTIF(Jahresplan!JX$6:JX$10,"S")+COUNTIF(Jahresplan!JX$6:JX$10,"UB")+COUNTIF(Jahresplan!JX$6:JX$10,"H")*0.5,SUMPRODUCT((Stammdaten!$C$5:$C$9=$B$5)*((Jahresplan!JX$6:JX$10="U")+(Jahresplan!JX$6:JX$10="K")+(Jahresplan!JX$6:JX$10="KK")+(Jahresplan!JX$6:JX$10="F")+(Jahresplan!JX$6:JX$10="S")+(Jahresplan!JX$6:JX$10="UB")))+SUMPRODUCT((Stammdaten!$C$5:$C$9=$B$5)*(Jahresplan!JX$6:JX$10="H"))*0.5)</f>
        <v/>
      </c>
      <c r="D290" s="35">
        <f>IFERROR(SUMPRODUCT((COUNTIFS(Stammdaten!$D$5:$D$9,Feiertage!$C$1:$R$1,Jahresplan!JX$6:JX$10,"")*($B$5="alle")+COUNTIFS(Stammdaten!$C$5:$C$9,$B$5,Stammdaten!$D$5:$D$9,Feiertage!$C$1:$R$1,Jahresplan!JX$6:JX$10,"")*($B$5&lt;&gt;"alle"))*INDEX(Feiertage!$C$2:$R$20,MATCH($A290,Feiertage!$A$2:$A$20,0),0)),0)</f>
        <v/>
      </c>
      <c r="E290" s="36">
        <f>IF(AND($B$6="Mo bis Fr",WEEKDAY($A290,2)&gt;5),"",IF(IF($B$5="alle",COUNTA(Stammdaten!$A$5:$A$9),COUNTIF(Stammdaten!$C$5:$C$9,$B$5))=0,"",IF($B$5="alle",COUNTA(Stammdaten!$A$5:$A$9),COUNTIF(Stammdaten!$C$5:$C$9,$B$5))-C290-IF($B$6="alle Tage, auch Feiertage",0,D290)))</f>
        <v/>
      </c>
      <c r="F290" s="37">
        <f>IF(E290="","",IF(E290&lt;$B$4,"ja",""))</f>
        <v/>
      </c>
      <c r="G290" s="38">
        <f t="array" ref="G290">IFERROR(_xlfn.TEXTJOIN(", ",TRUE,IF((Jahresplan!JX$6:JX$10&lt;&gt;"")*(($B$5="alle")+(Stammdaten!$C$5:$C$9=$B$5)),Stammdaten!$A$5:$A$9&amp;" "&amp;Jahresplan!JX$6:JX$10,"")),IF(E290&gt;0,"Namen erst ab Excel 2019, Zahl links stimmt",""))</f>
        <v/>
      </c>
    </row>
    <row r="291">
      <c r="A291" s="32" t="n">
        <v>46670</v>
      </c>
      <c r="B291" s="39" t="inlineStr">
        <is>
          <t>So</t>
        </is>
      </c>
      <c r="C291" s="34">
        <f>IF($B$5="alle",COUNTIF(Jahresplan!JY$6:JY$10,"U")+COUNTIF(Jahresplan!JY$6:JY$10,"K")+COUNTIF(Jahresplan!JY$6:JY$10,"KK")+COUNTIF(Jahresplan!JY$6:JY$10,"F")+COUNTIF(Jahresplan!JY$6:JY$10,"S")+COUNTIF(Jahresplan!JY$6:JY$10,"UB")+COUNTIF(Jahresplan!JY$6:JY$10,"H")*0.5,SUMPRODUCT((Stammdaten!$C$5:$C$9=$B$5)*((Jahresplan!JY$6:JY$10="U")+(Jahresplan!JY$6:JY$10="K")+(Jahresplan!JY$6:JY$10="KK")+(Jahresplan!JY$6:JY$10="F")+(Jahresplan!JY$6:JY$10="S")+(Jahresplan!JY$6:JY$10="UB")))+SUMPRODUCT((Stammdaten!$C$5:$C$9=$B$5)*(Jahresplan!JY$6:JY$10="H"))*0.5)</f>
        <v/>
      </c>
      <c r="D291" s="35">
        <f>IFERROR(SUMPRODUCT((COUNTIFS(Stammdaten!$D$5:$D$9,Feiertage!$C$1:$R$1,Jahresplan!JY$6:JY$10,"")*($B$5="alle")+COUNTIFS(Stammdaten!$C$5:$C$9,$B$5,Stammdaten!$D$5:$D$9,Feiertage!$C$1:$R$1,Jahresplan!JY$6:JY$10,"")*($B$5&lt;&gt;"alle"))*INDEX(Feiertage!$C$2:$R$20,MATCH($A291,Feiertage!$A$2:$A$20,0),0)),0)</f>
        <v/>
      </c>
      <c r="E291" s="36">
        <f>IF(AND($B$6="Mo bis Fr",WEEKDAY($A291,2)&gt;5),"",IF(IF($B$5="alle",COUNTA(Stammdaten!$A$5:$A$9),COUNTIF(Stammdaten!$C$5:$C$9,$B$5))=0,"",IF($B$5="alle",COUNTA(Stammdaten!$A$5:$A$9),COUNTIF(Stammdaten!$C$5:$C$9,$B$5))-C291-IF($B$6="alle Tage, auch Feiertage",0,D291)))</f>
        <v/>
      </c>
      <c r="F291" s="37">
        <f>IF(E291="","",IF(E291&lt;$B$4,"ja",""))</f>
        <v/>
      </c>
      <c r="G291" s="38">
        <f t="array" ref="G291">IFERROR(_xlfn.TEXTJOIN(", ",TRUE,IF((Jahresplan!JY$6:JY$10&lt;&gt;"")*(($B$5="alle")+(Stammdaten!$C$5:$C$9=$B$5)),Stammdaten!$A$5:$A$9&amp;" "&amp;Jahresplan!JY$6:JY$10,"")),IF(E291&gt;0,"Namen erst ab Excel 2019, Zahl links stimmt",""))</f>
        <v/>
      </c>
    </row>
    <row r="292">
      <c r="A292" s="32" t="n">
        <v>46671</v>
      </c>
      <c r="B292" s="33" t="inlineStr">
        <is>
          <t>Mo</t>
        </is>
      </c>
      <c r="C292" s="34">
        <f>IF($B$5="alle",COUNTIF(Jahresplan!JZ$6:JZ$10,"U")+COUNTIF(Jahresplan!JZ$6:JZ$10,"K")+COUNTIF(Jahresplan!JZ$6:JZ$10,"KK")+COUNTIF(Jahresplan!JZ$6:JZ$10,"F")+COUNTIF(Jahresplan!JZ$6:JZ$10,"S")+COUNTIF(Jahresplan!JZ$6:JZ$10,"UB")+COUNTIF(Jahresplan!JZ$6:JZ$10,"H")*0.5,SUMPRODUCT((Stammdaten!$C$5:$C$9=$B$5)*((Jahresplan!JZ$6:JZ$10="U")+(Jahresplan!JZ$6:JZ$10="K")+(Jahresplan!JZ$6:JZ$10="KK")+(Jahresplan!JZ$6:JZ$10="F")+(Jahresplan!JZ$6:JZ$10="S")+(Jahresplan!JZ$6:JZ$10="UB")))+SUMPRODUCT((Stammdaten!$C$5:$C$9=$B$5)*(Jahresplan!JZ$6:JZ$10="H"))*0.5)</f>
        <v/>
      </c>
      <c r="D292" s="35">
        <f>IFERROR(SUMPRODUCT((COUNTIFS(Stammdaten!$D$5:$D$9,Feiertage!$C$1:$R$1,Jahresplan!JZ$6:JZ$10,"")*($B$5="alle")+COUNTIFS(Stammdaten!$C$5:$C$9,$B$5,Stammdaten!$D$5:$D$9,Feiertage!$C$1:$R$1,Jahresplan!JZ$6:JZ$10,"")*($B$5&lt;&gt;"alle"))*INDEX(Feiertage!$C$2:$R$20,MATCH($A292,Feiertage!$A$2:$A$20,0),0)),0)</f>
        <v/>
      </c>
      <c r="E292" s="36">
        <f>IF(AND($B$6="Mo bis Fr",WEEKDAY($A292,2)&gt;5),"",IF(IF($B$5="alle",COUNTA(Stammdaten!$A$5:$A$9),COUNTIF(Stammdaten!$C$5:$C$9,$B$5))=0,"",IF($B$5="alle",COUNTA(Stammdaten!$A$5:$A$9),COUNTIF(Stammdaten!$C$5:$C$9,$B$5))-C292-IF($B$6="alle Tage, auch Feiertage",0,D292)))</f>
        <v/>
      </c>
      <c r="F292" s="37">
        <f>IF(E292="","",IF(E292&lt;$B$4,"ja",""))</f>
        <v/>
      </c>
      <c r="G292" s="38">
        <f t="array" ref="G292">IFERROR(_xlfn.TEXTJOIN(", ",TRUE,IF((Jahresplan!JZ$6:JZ$10&lt;&gt;"")*(($B$5="alle")+(Stammdaten!$C$5:$C$9=$B$5)),Stammdaten!$A$5:$A$9&amp;" "&amp;Jahresplan!JZ$6:JZ$10,"")),IF(E292&gt;0,"Namen erst ab Excel 2019, Zahl links stimmt",""))</f>
        <v/>
      </c>
    </row>
    <row r="293">
      <c r="A293" s="32" t="n">
        <v>46672</v>
      </c>
      <c r="B293" s="33" t="inlineStr">
        <is>
          <t>Di</t>
        </is>
      </c>
      <c r="C293" s="34">
        <f>IF($B$5="alle",COUNTIF(Jahresplan!KA$6:KA$10,"U")+COUNTIF(Jahresplan!KA$6:KA$10,"K")+COUNTIF(Jahresplan!KA$6:KA$10,"KK")+COUNTIF(Jahresplan!KA$6:KA$10,"F")+COUNTIF(Jahresplan!KA$6:KA$10,"S")+COUNTIF(Jahresplan!KA$6:KA$10,"UB")+COUNTIF(Jahresplan!KA$6:KA$10,"H")*0.5,SUMPRODUCT((Stammdaten!$C$5:$C$9=$B$5)*((Jahresplan!KA$6:KA$10="U")+(Jahresplan!KA$6:KA$10="K")+(Jahresplan!KA$6:KA$10="KK")+(Jahresplan!KA$6:KA$10="F")+(Jahresplan!KA$6:KA$10="S")+(Jahresplan!KA$6:KA$10="UB")))+SUMPRODUCT((Stammdaten!$C$5:$C$9=$B$5)*(Jahresplan!KA$6:KA$10="H"))*0.5)</f>
        <v/>
      </c>
      <c r="D293" s="35">
        <f>IFERROR(SUMPRODUCT((COUNTIFS(Stammdaten!$D$5:$D$9,Feiertage!$C$1:$R$1,Jahresplan!KA$6:KA$10,"")*($B$5="alle")+COUNTIFS(Stammdaten!$C$5:$C$9,$B$5,Stammdaten!$D$5:$D$9,Feiertage!$C$1:$R$1,Jahresplan!KA$6:KA$10,"")*($B$5&lt;&gt;"alle"))*INDEX(Feiertage!$C$2:$R$20,MATCH($A293,Feiertage!$A$2:$A$20,0),0)),0)</f>
        <v/>
      </c>
      <c r="E293" s="36">
        <f>IF(AND($B$6="Mo bis Fr",WEEKDAY($A293,2)&gt;5),"",IF(IF($B$5="alle",COUNTA(Stammdaten!$A$5:$A$9),COUNTIF(Stammdaten!$C$5:$C$9,$B$5))=0,"",IF($B$5="alle",COUNTA(Stammdaten!$A$5:$A$9),COUNTIF(Stammdaten!$C$5:$C$9,$B$5))-C293-IF($B$6="alle Tage, auch Feiertage",0,D293)))</f>
        <v/>
      </c>
      <c r="F293" s="37">
        <f>IF(E293="","",IF(E293&lt;$B$4,"ja",""))</f>
        <v/>
      </c>
      <c r="G293" s="38">
        <f t="array" ref="G293">IFERROR(_xlfn.TEXTJOIN(", ",TRUE,IF((Jahresplan!KA$6:KA$10&lt;&gt;"")*(($B$5="alle")+(Stammdaten!$C$5:$C$9=$B$5)),Stammdaten!$A$5:$A$9&amp;" "&amp;Jahresplan!KA$6:KA$10,"")),IF(E293&gt;0,"Namen erst ab Excel 2019, Zahl links stimmt",""))</f>
        <v/>
      </c>
    </row>
    <row r="294">
      <c r="A294" s="32" t="n">
        <v>46673</v>
      </c>
      <c r="B294" s="33" t="inlineStr">
        <is>
          <t>Mi</t>
        </is>
      </c>
      <c r="C294" s="34">
        <f>IF($B$5="alle",COUNTIF(Jahresplan!KB$6:KB$10,"U")+COUNTIF(Jahresplan!KB$6:KB$10,"K")+COUNTIF(Jahresplan!KB$6:KB$10,"KK")+COUNTIF(Jahresplan!KB$6:KB$10,"F")+COUNTIF(Jahresplan!KB$6:KB$10,"S")+COUNTIF(Jahresplan!KB$6:KB$10,"UB")+COUNTIF(Jahresplan!KB$6:KB$10,"H")*0.5,SUMPRODUCT((Stammdaten!$C$5:$C$9=$B$5)*((Jahresplan!KB$6:KB$10="U")+(Jahresplan!KB$6:KB$10="K")+(Jahresplan!KB$6:KB$10="KK")+(Jahresplan!KB$6:KB$10="F")+(Jahresplan!KB$6:KB$10="S")+(Jahresplan!KB$6:KB$10="UB")))+SUMPRODUCT((Stammdaten!$C$5:$C$9=$B$5)*(Jahresplan!KB$6:KB$10="H"))*0.5)</f>
        <v/>
      </c>
      <c r="D294" s="35">
        <f>IFERROR(SUMPRODUCT((COUNTIFS(Stammdaten!$D$5:$D$9,Feiertage!$C$1:$R$1,Jahresplan!KB$6:KB$10,"")*($B$5="alle")+COUNTIFS(Stammdaten!$C$5:$C$9,$B$5,Stammdaten!$D$5:$D$9,Feiertage!$C$1:$R$1,Jahresplan!KB$6:KB$10,"")*($B$5&lt;&gt;"alle"))*INDEX(Feiertage!$C$2:$R$20,MATCH($A294,Feiertage!$A$2:$A$20,0),0)),0)</f>
        <v/>
      </c>
      <c r="E294" s="36">
        <f>IF(AND($B$6="Mo bis Fr",WEEKDAY($A294,2)&gt;5),"",IF(IF($B$5="alle",COUNTA(Stammdaten!$A$5:$A$9),COUNTIF(Stammdaten!$C$5:$C$9,$B$5))=0,"",IF($B$5="alle",COUNTA(Stammdaten!$A$5:$A$9),COUNTIF(Stammdaten!$C$5:$C$9,$B$5))-C294-IF($B$6="alle Tage, auch Feiertage",0,D294)))</f>
        <v/>
      </c>
      <c r="F294" s="37">
        <f>IF(E294="","",IF(E294&lt;$B$4,"ja",""))</f>
        <v/>
      </c>
      <c r="G294" s="38">
        <f t="array" ref="G294">IFERROR(_xlfn.TEXTJOIN(", ",TRUE,IF((Jahresplan!KB$6:KB$10&lt;&gt;"")*(($B$5="alle")+(Stammdaten!$C$5:$C$9=$B$5)),Stammdaten!$A$5:$A$9&amp;" "&amp;Jahresplan!KB$6:KB$10,"")),IF(E294&gt;0,"Namen erst ab Excel 2019, Zahl links stimmt",""))</f>
        <v/>
      </c>
    </row>
    <row r="295">
      <c r="A295" s="32" t="n">
        <v>46674</v>
      </c>
      <c r="B295" s="33" t="inlineStr">
        <is>
          <t>Do</t>
        </is>
      </c>
      <c r="C295" s="34">
        <f>IF($B$5="alle",COUNTIF(Jahresplan!KC$6:KC$10,"U")+COUNTIF(Jahresplan!KC$6:KC$10,"K")+COUNTIF(Jahresplan!KC$6:KC$10,"KK")+COUNTIF(Jahresplan!KC$6:KC$10,"F")+COUNTIF(Jahresplan!KC$6:KC$10,"S")+COUNTIF(Jahresplan!KC$6:KC$10,"UB")+COUNTIF(Jahresplan!KC$6:KC$10,"H")*0.5,SUMPRODUCT((Stammdaten!$C$5:$C$9=$B$5)*((Jahresplan!KC$6:KC$10="U")+(Jahresplan!KC$6:KC$10="K")+(Jahresplan!KC$6:KC$10="KK")+(Jahresplan!KC$6:KC$10="F")+(Jahresplan!KC$6:KC$10="S")+(Jahresplan!KC$6:KC$10="UB")))+SUMPRODUCT((Stammdaten!$C$5:$C$9=$B$5)*(Jahresplan!KC$6:KC$10="H"))*0.5)</f>
        <v/>
      </c>
      <c r="D295" s="35">
        <f>IFERROR(SUMPRODUCT((COUNTIFS(Stammdaten!$D$5:$D$9,Feiertage!$C$1:$R$1,Jahresplan!KC$6:KC$10,"")*($B$5="alle")+COUNTIFS(Stammdaten!$C$5:$C$9,$B$5,Stammdaten!$D$5:$D$9,Feiertage!$C$1:$R$1,Jahresplan!KC$6:KC$10,"")*($B$5&lt;&gt;"alle"))*INDEX(Feiertage!$C$2:$R$20,MATCH($A295,Feiertage!$A$2:$A$20,0),0)),0)</f>
        <v/>
      </c>
      <c r="E295" s="36">
        <f>IF(AND($B$6="Mo bis Fr",WEEKDAY($A295,2)&gt;5),"",IF(IF($B$5="alle",COUNTA(Stammdaten!$A$5:$A$9),COUNTIF(Stammdaten!$C$5:$C$9,$B$5))=0,"",IF($B$5="alle",COUNTA(Stammdaten!$A$5:$A$9),COUNTIF(Stammdaten!$C$5:$C$9,$B$5))-C295-IF($B$6="alle Tage, auch Feiertage",0,D295)))</f>
        <v/>
      </c>
      <c r="F295" s="37">
        <f>IF(E295="","",IF(E295&lt;$B$4,"ja",""))</f>
        <v/>
      </c>
      <c r="G295" s="38">
        <f t="array" ref="G295">IFERROR(_xlfn.TEXTJOIN(", ",TRUE,IF((Jahresplan!KC$6:KC$10&lt;&gt;"")*(($B$5="alle")+(Stammdaten!$C$5:$C$9=$B$5)),Stammdaten!$A$5:$A$9&amp;" "&amp;Jahresplan!KC$6:KC$10,"")),IF(E295&gt;0,"Namen erst ab Excel 2019, Zahl links stimmt",""))</f>
        <v/>
      </c>
    </row>
    <row r="296">
      <c r="A296" s="32" t="n">
        <v>46675</v>
      </c>
      <c r="B296" s="33" t="inlineStr">
        <is>
          <t>Fr</t>
        </is>
      </c>
      <c r="C296" s="34">
        <f>IF($B$5="alle",COUNTIF(Jahresplan!KD$6:KD$10,"U")+COUNTIF(Jahresplan!KD$6:KD$10,"K")+COUNTIF(Jahresplan!KD$6:KD$10,"KK")+COUNTIF(Jahresplan!KD$6:KD$10,"F")+COUNTIF(Jahresplan!KD$6:KD$10,"S")+COUNTIF(Jahresplan!KD$6:KD$10,"UB")+COUNTIF(Jahresplan!KD$6:KD$10,"H")*0.5,SUMPRODUCT((Stammdaten!$C$5:$C$9=$B$5)*((Jahresplan!KD$6:KD$10="U")+(Jahresplan!KD$6:KD$10="K")+(Jahresplan!KD$6:KD$10="KK")+(Jahresplan!KD$6:KD$10="F")+(Jahresplan!KD$6:KD$10="S")+(Jahresplan!KD$6:KD$10="UB")))+SUMPRODUCT((Stammdaten!$C$5:$C$9=$B$5)*(Jahresplan!KD$6:KD$10="H"))*0.5)</f>
        <v/>
      </c>
      <c r="D296" s="35">
        <f>IFERROR(SUMPRODUCT((COUNTIFS(Stammdaten!$D$5:$D$9,Feiertage!$C$1:$R$1,Jahresplan!KD$6:KD$10,"")*($B$5="alle")+COUNTIFS(Stammdaten!$C$5:$C$9,$B$5,Stammdaten!$D$5:$D$9,Feiertage!$C$1:$R$1,Jahresplan!KD$6:KD$10,"")*($B$5&lt;&gt;"alle"))*INDEX(Feiertage!$C$2:$R$20,MATCH($A296,Feiertage!$A$2:$A$20,0),0)),0)</f>
        <v/>
      </c>
      <c r="E296" s="36">
        <f>IF(AND($B$6="Mo bis Fr",WEEKDAY($A296,2)&gt;5),"",IF(IF($B$5="alle",COUNTA(Stammdaten!$A$5:$A$9),COUNTIF(Stammdaten!$C$5:$C$9,$B$5))=0,"",IF($B$5="alle",COUNTA(Stammdaten!$A$5:$A$9),COUNTIF(Stammdaten!$C$5:$C$9,$B$5))-C296-IF($B$6="alle Tage, auch Feiertage",0,D296)))</f>
        <v/>
      </c>
      <c r="F296" s="37">
        <f>IF(E296="","",IF(E296&lt;$B$4,"ja",""))</f>
        <v/>
      </c>
      <c r="G296" s="38">
        <f t="array" ref="G296">IFERROR(_xlfn.TEXTJOIN(", ",TRUE,IF((Jahresplan!KD$6:KD$10&lt;&gt;"")*(($B$5="alle")+(Stammdaten!$C$5:$C$9=$B$5)),Stammdaten!$A$5:$A$9&amp;" "&amp;Jahresplan!KD$6:KD$10,"")),IF(E296&gt;0,"Namen erst ab Excel 2019, Zahl links stimmt",""))</f>
        <v/>
      </c>
    </row>
    <row r="297">
      <c r="A297" s="32" t="n">
        <v>46676</v>
      </c>
      <c r="B297" s="39" t="inlineStr">
        <is>
          <t>Sa</t>
        </is>
      </c>
      <c r="C297" s="34">
        <f>IF($B$5="alle",COUNTIF(Jahresplan!KE$6:KE$10,"U")+COUNTIF(Jahresplan!KE$6:KE$10,"K")+COUNTIF(Jahresplan!KE$6:KE$10,"KK")+COUNTIF(Jahresplan!KE$6:KE$10,"F")+COUNTIF(Jahresplan!KE$6:KE$10,"S")+COUNTIF(Jahresplan!KE$6:KE$10,"UB")+COUNTIF(Jahresplan!KE$6:KE$10,"H")*0.5,SUMPRODUCT((Stammdaten!$C$5:$C$9=$B$5)*((Jahresplan!KE$6:KE$10="U")+(Jahresplan!KE$6:KE$10="K")+(Jahresplan!KE$6:KE$10="KK")+(Jahresplan!KE$6:KE$10="F")+(Jahresplan!KE$6:KE$10="S")+(Jahresplan!KE$6:KE$10="UB")))+SUMPRODUCT((Stammdaten!$C$5:$C$9=$B$5)*(Jahresplan!KE$6:KE$10="H"))*0.5)</f>
        <v/>
      </c>
      <c r="D297" s="35">
        <f>IFERROR(SUMPRODUCT((COUNTIFS(Stammdaten!$D$5:$D$9,Feiertage!$C$1:$R$1,Jahresplan!KE$6:KE$10,"")*($B$5="alle")+COUNTIFS(Stammdaten!$C$5:$C$9,$B$5,Stammdaten!$D$5:$D$9,Feiertage!$C$1:$R$1,Jahresplan!KE$6:KE$10,"")*($B$5&lt;&gt;"alle"))*INDEX(Feiertage!$C$2:$R$20,MATCH($A297,Feiertage!$A$2:$A$20,0),0)),0)</f>
        <v/>
      </c>
      <c r="E297" s="36">
        <f>IF(AND($B$6="Mo bis Fr",WEEKDAY($A297,2)&gt;5),"",IF(IF($B$5="alle",COUNTA(Stammdaten!$A$5:$A$9),COUNTIF(Stammdaten!$C$5:$C$9,$B$5))=0,"",IF($B$5="alle",COUNTA(Stammdaten!$A$5:$A$9),COUNTIF(Stammdaten!$C$5:$C$9,$B$5))-C297-IF($B$6="alle Tage, auch Feiertage",0,D297)))</f>
        <v/>
      </c>
      <c r="F297" s="37">
        <f>IF(E297="","",IF(E297&lt;$B$4,"ja",""))</f>
        <v/>
      </c>
      <c r="G297" s="38">
        <f t="array" ref="G297">IFERROR(_xlfn.TEXTJOIN(", ",TRUE,IF((Jahresplan!KE$6:KE$10&lt;&gt;"")*(($B$5="alle")+(Stammdaten!$C$5:$C$9=$B$5)),Stammdaten!$A$5:$A$9&amp;" "&amp;Jahresplan!KE$6:KE$10,"")),IF(E297&gt;0,"Namen erst ab Excel 2019, Zahl links stimmt",""))</f>
        <v/>
      </c>
    </row>
    <row r="298">
      <c r="A298" s="32" t="n">
        <v>46677</v>
      </c>
      <c r="B298" s="39" t="inlineStr">
        <is>
          <t>So</t>
        </is>
      </c>
      <c r="C298" s="34">
        <f>IF($B$5="alle",COUNTIF(Jahresplan!KF$6:KF$10,"U")+COUNTIF(Jahresplan!KF$6:KF$10,"K")+COUNTIF(Jahresplan!KF$6:KF$10,"KK")+COUNTIF(Jahresplan!KF$6:KF$10,"F")+COUNTIF(Jahresplan!KF$6:KF$10,"S")+COUNTIF(Jahresplan!KF$6:KF$10,"UB")+COUNTIF(Jahresplan!KF$6:KF$10,"H")*0.5,SUMPRODUCT((Stammdaten!$C$5:$C$9=$B$5)*((Jahresplan!KF$6:KF$10="U")+(Jahresplan!KF$6:KF$10="K")+(Jahresplan!KF$6:KF$10="KK")+(Jahresplan!KF$6:KF$10="F")+(Jahresplan!KF$6:KF$10="S")+(Jahresplan!KF$6:KF$10="UB")))+SUMPRODUCT((Stammdaten!$C$5:$C$9=$B$5)*(Jahresplan!KF$6:KF$10="H"))*0.5)</f>
        <v/>
      </c>
      <c r="D298" s="35">
        <f>IFERROR(SUMPRODUCT((COUNTIFS(Stammdaten!$D$5:$D$9,Feiertage!$C$1:$R$1,Jahresplan!KF$6:KF$10,"")*($B$5="alle")+COUNTIFS(Stammdaten!$C$5:$C$9,$B$5,Stammdaten!$D$5:$D$9,Feiertage!$C$1:$R$1,Jahresplan!KF$6:KF$10,"")*($B$5&lt;&gt;"alle"))*INDEX(Feiertage!$C$2:$R$20,MATCH($A298,Feiertage!$A$2:$A$20,0),0)),0)</f>
        <v/>
      </c>
      <c r="E298" s="36">
        <f>IF(AND($B$6="Mo bis Fr",WEEKDAY($A298,2)&gt;5),"",IF(IF($B$5="alle",COUNTA(Stammdaten!$A$5:$A$9),COUNTIF(Stammdaten!$C$5:$C$9,$B$5))=0,"",IF($B$5="alle",COUNTA(Stammdaten!$A$5:$A$9),COUNTIF(Stammdaten!$C$5:$C$9,$B$5))-C298-IF($B$6="alle Tage, auch Feiertage",0,D298)))</f>
        <v/>
      </c>
      <c r="F298" s="37">
        <f>IF(E298="","",IF(E298&lt;$B$4,"ja",""))</f>
        <v/>
      </c>
      <c r="G298" s="38">
        <f t="array" ref="G298">IFERROR(_xlfn.TEXTJOIN(", ",TRUE,IF((Jahresplan!KF$6:KF$10&lt;&gt;"")*(($B$5="alle")+(Stammdaten!$C$5:$C$9=$B$5)),Stammdaten!$A$5:$A$9&amp;" "&amp;Jahresplan!KF$6:KF$10,"")),IF(E298&gt;0,"Namen erst ab Excel 2019, Zahl links stimmt",""))</f>
        <v/>
      </c>
    </row>
    <row r="299">
      <c r="A299" s="32" t="n">
        <v>46678</v>
      </c>
      <c r="B299" s="33" t="inlineStr">
        <is>
          <t>Mo</t>
        </is>
      </c>
      <c r="C299" s="34">
        <f>IF($B$5="alle",COUNTIF(Jahresplan!KG$6:KG$10,"U")+COUNTIF(Jahresplan!KG$6:KG$10,"K")+COUNTIF(Jahresplan!KG$6:KG$10,"KK")+COUNTIF(Jahresplan!KG$6:KG$10,"F")+COUNTIF(Jahresplan!KG$6:KG$10,"S")+COUNTIF(Jahresplan!KG$6:KG$10,"UB")+COUNTIF(Jahresplan!KG$6:KG$10,"H")*0.5,SUMPRODUCT((Stammdaten!$C$5:$C$9=$B$5)*((Jahresplan!KG$6:KG$10="U")+(Jahresplan!KG$6:KG$10="K")+(Jahresplan!KG$6:KG$10="KK")+(Jahresplan!KG$6:KG$10="F")+(Jahresplan!KG$6:KG$10="S")+(Jahresplan!KG$6:KG$10="UB")))+SUMPRODUCT((Stammdaten!$C$5:$C$9=$B$5)*(Jahresplan!KG$6:KG$10="H"))*0.5)</f>
        <v/>
      </c>
      <c r="D299" s="35">
        <f>IFERROR(SUMPRODUCT((COUNTIFS(Stammdaten!$D$5:$D$9,Feiertage!$C$1:$R$1,Jahresplan!KG$6:KG$10,"")*($B$5="alle")+COUNTIFS(Stammdaten!$C$5:$C$9,$B$5,Stammdaten!$D$5:$D$9,Feiertage!$C$1:$R$1,Jahresplan!KG$6:KG$10,"")*($B$5&lt;&gt;"alle"))*INDEX(Feiertage!$C$2:$R$20,MATCH($A299,Feiertage!$A$2:$A$20,0),0)),0)</f>
        <v/>
      </c>
      <c r="E299" s="36">
        <f>IF(AND($B$6="Mo bis Fr",WEEKDAY($A299,2)&gt;5),"",IF(IF($B$5="alle",COUNTA(Stammdaten!$A$5:$A$9),COUNTIF(Stammdaten!$C$5:$C$9,$B$5))=0,"",IF($B$5="alle",COUNTA(Stammdaten!$A$5:$A$9),COUNTIF(Stammdaten!$C$5:$C$9,$B$5))-C299-IF($B$6="alle Tage, auch Feiertage",0,D299)))</f>
        <v/>
      </c>
      <c r="F299" s="37">
        <f>IF(E299="","",IF(E299&lt;$B$4,"ja",""))</f>
        <v/>
      </c>
      <c r="G299" s="38">
        <f t="array" ref="G299">IFERROR(_xlfn.TEXTJOIN(", ",TRUE,IF((Jahresplan!KG$6:KG$10&lt;&gt;"")*(($B$5="alle")+(Stammdaten!$C$5:$C$9=$B$5)),Stammdaten!$A$5:$A$9&amp;" "&amp;Jahresplan!KG$6:KG$10,"")),IF(E299&gt;0,"Namen erst ab Excel 2019, Zahl links stimmt",""))</f>
        <v/>
      </c>
    </row>
    <row r="300">
      <c r="A300" s="32" t="n">
        <v>46679</v>
      </c>
      <c r="B300" s="33" t="inlineStr">
        <is>
          <t>Di</t>
        </is>
      </c>
      <c r="C300" s="34">
        <f>IF($B$5="alle",COUNTIF(Jahresplan!KH$6:KH$10,"U")+COUNTIF(Jahresplan!KH$6:KH$10,"K")+COUNTIF(Jahresplan!KH$6:KH$10,"KK")+COUNTIF(Jahresplan!KH$6:KH$10,"F")+COUNTIF(Jahresplan!KH$6:KH$10,"S")+COUNTIF(Jahresplan!KH$6:KH$10,"UB")+COUNTIF(Jahresplan!KH$6:KH$10,"H")*0.5,SUMPRODUCT((Stammdaten!$C$5:$C$9=$B$5)*((Jahresplan!KH$6:KH$10="U")+(Jahresplan!KH$6:KH$10="K")+(Jahresplan!KH$6:KH$10="KK")+(Jahresplan!KH$6:KH$10="F")+(Jahresplan!KH$6:KH$10="S")+(Jahresplan!KH$6:KH$10="UB")))+SUMPRODUCT((Stammdaten!$C$5:$C$9=$B$5)*(Jahresplan!KH$6:KH$10="H"))*0.5)</f>
        <v/>
      </c>
      <c r="D300" s="35">
        <f>IFERROR(SUMPRODUCT((COUNTIFS(Stammdaten!$D$5:$D$9,Feiertage!$C$1:$R$1,Jahresplan!KH$6:KH$10,"")*($B$5="alle")+COUNTIFS(Stammdaten!$C$5:$C$9,$B$5,Stammdaten!$D$5:$D$9,Feiertage!$C$1:$R$1,Jahresplan!KH$6:KH$10,"")*($B$5&lt;&gt;"alle"))*INDEX(Feiertage!$C$2:$R$20,MATCH($A300,Feiertage!$A$2:$A$20,0),0)),0)</f>
        <v/>
      </c>
      <c r="E300" s="36">
        <f>IF(AND($B$6="Mo bis Fr",WEEKDAY($A300,2)&gt;5),"",IF(IF($B$5="alle",COUNTA(Stammdaten!$A$5:$A$9),COUNTIF(Stammdaten!$C$5:$C$9,$B$5))=0,"",IF($B$5="alle",COUNTA(Stammdaten!$A$5:$A$9),COUNTIF(Stammdaten!$C$5:$C$9,$B$5))-C300-IF($B$6="alle Tage, auch Feiertage",0,D300)))</f>
        <v/>
      </c>
      <c r="F300" s="37">
        <f>IF(E300="","",IF(E300&lt;$B$4,"ja",""))</f>
        <v/>
      </c>
      <c r="G300" s="38">
        <f t="array" ref="G300">IFERROR(_xlfn.TEXTJOIN(", ",TRUE,IF((Jahresplan!KH$6:KH$10&lt;&gt;"")*(($B$5="alle")+(Stammdaten!$C$5:$C$9=$B$5)),Stammdaten!$A$5:$A$9&amp;" "&amp;Jahresplan!KH$6:KH$10,"")),IF(E300&gt;0,"Namen erst ab Excel 2019, Zahl links stimmt",""))</f>
        <v/>
      </c>
    </row>
    <row r="301">
      <c r="A301" s="32" t="n">
        <v>46680</v>
      </c>
      <c r="B301" s="33" t="inlineStr">
        <is>
          <t>Mi</t>
        </is>
      </c>
      <c r="C301" s="34">
        <f>IF($B$5="alle",COUNTIF(Jahresplan!KI$6:KI$10,"U")+COUNTIF(Jahresplan!KI$6:KI$10,"K")+COUNTIF(Jahresplan!KI$6:KI$10,"KK")+COUNTIF(Jahresplan!KI$6:KI$10,"F")+COUNTIF(Jahresplan!KI$6:KI$10,"S")+COUNTIF(Jahresplan!KI$6:KI$10,"UB")+COUNTIF(Jahresplan!KI$6:KI$10,"H")*0.5,SUMPRODUCT((Stammdaten!$C$5:$C$9=$B$5)*((Jahresplan!KI$6:KI$10="U")+(Jahresplan!KI$6:KI$10="K")+(Jahresplan!KI$6:KI$10="KK")+(Jahresplan!KI$6:KI$10="F")+(Jahresplan!KI$6:KI$10="S")+(Jahresplan!KI$6:KI$10="UB")))+SUMPRODUCT((Stammdaten!$C$5:$C$9=$B$5)*(Jahresplan!KI$6:KI$10="H"))*0.5)</f>
        <v/>
      </c>
      <c r="D301" s="35">
        <f>IFERROR(SUMPRODUCT((COUNTIFS(Stammdaten!$D$5:$D$9,Feiertage!$C$1:$R$1,Jahresplan!KI$6:KI$10,"")*($B$5="alle")+COUNTIFS(Stammdaten!$C$5:$C$9,$B$5,Stammdaten!$D$5:$D$9,Feiertage!$C$1:$R$1,Jahresplan!KI$6:KI$10,"")*($B$5&lt;&gt;"alle"))*INDEX(Feiertage!$C$2:$R$20,MATCH($A301,Feiertage!$A$2:$A$20,0),0)),0)</f>
        <v/>
      </c>
      <c r="E301" s="36">
        <f>IF(AND($B$6="Mo bis Fr",WEEKDAY($A301,2)&gt;5),"",IF(IF($B$5="alle",COUNTA(Stammdaten!$A$5:$A$9),COUNTIF(Stammdaten!$C$5:$C$9,$B$5))=0,"",IF($B$5="alle",COUNTA(Stammdaten!$A$5:$A$9),COUNTIF(Stammdaten!$C$5:$C$9,$B$5))-C301-IF($B$6="alle Tage, auch Feiertage",0,D301)))</f>
        <v/>
      </c>
      <c r="F301" s="37">
        <f>IF(E301="","",IF(E301&lt;$B$4,"ja",""))</f>
        <v/>
      </c>
      <c r="G301" s="38">
        <f t="array" ref="G301">IFERROR(_xlfn.TEXTJOIN(", ",TRUE,IF((Jahresplan!KI$6:KI$10&lt;&gt;"")*(($B$5="alle")+(Stammdaten!$C$5:$C$9=$B$5)),Stammdaten!$A$5:$A$9&amp;" "&amp;Jahresplan!KI$6:KI$10,"")),IF(E301&gt;0,"Namen erst ab Excel 2019, Zahl links stimmt",""))</f>
        <v/>
      </c>
    </row>
    <row r="302">
      <c r="A302" s="32" t="n">
        <v>46681</v>
      </c>
      <c r="B302" s="33" t="inlineStr">
        <is>
          <t>Do</t>
        </is>
      </c>
      <c r="C302" s="34">
        <f>IF($B$5="alle",COUNTIF(Jahresplan!KJ$6:KJ$10,"U")+COUNTIF(Jahresplan!KJ$6:KJ$10,"K")+COUNTIF(Jahresplan!KJ$6:KJ$10,"KK")+COUNTIF(Jahresplan!KJ$6:KJ$10,"F")+COUNTIF(Jahresplan!KJ$6:KJ$10,"S")+COUNTIF(Jahresplan!KJ$6:KJ$10,"UB")+COUNTIF(Jahresplan!KJ$6:KJ$10,"H")*0.5,SUMPRODUCT((Stammdaten!$C$5:$C$9=$B$5)*((Jahresplan!KJ$6:KJ$10="U")+(Jahresplan!KJ$6:KJ$10="K")+(Jahresplan!KJ$6:KJ$10="KK")+(Jahresplan!KJ$6:KJ$10="F")+(Jahresplan!KJ$6:KJ$10="S")+(Jahresplan!KJ$6:KJ$10="UB")))+SUMPRODUCT((Stammdaten!$C$5:$C$9=$B$5)*(Jahresplan!KJ$6:KJ$10="H"))*0.5)</f>
        <v/>
      </c>
      <c r="D302" s="35">
        <f>IFERROR(SUMPRODUCT((COUNTIFS(Stammdaten!$D$5:$D$9,Feiertage!$C$1:$R$1,Jahresplan!KJ$6:KJ$10,"")*($B$5="alle")+COUNTIFS(Stammdaten!$C$5:$C$9,$B$5,Stammdaten!$D$5:$D$9,Feiertage!$C$1:$R$1,Jahresplan!KJ$6:KJ$10,"")*($B$5&lt;&gt;"alle"))*INDEX(Feiertage!$C$2:$R$20,MATCH($A302,Feiertage!$A$2:$A$20,0),0)),0)</f>
        <v/>
      </c>
      <c r="E302" s="36">
        <f>IF(AND($B$6="Mo bis Fr",WEEKDAY($A302,2)&gt;5),"",IF(IF($B$5="alle",COUNTA(Stammdaten!$A$5:$A$9),COUNTIF(Stammdaten!$C$5:$C$9,$B$5))=0,"",IF($B$5="alle",COUNTA(Stammdaten!$A$5:$A$9),COUNTIF(Stammdaten!$C$5:$C$9,$B$5))-C302-IF($B$6="alle Tage, auch Feiertage",0,D302)))</f>
        <v/>
      </c>
      <c r="F302" s="37">
        <f>IF(E302="","",IF(E302&lt;$B$4,"ja",""))</f>
        <v/>
      </c>
      <c r="G302" s="38">
        <f t="array" ref="G302">IFERROR(_xlfn.TEXTJOIN(", ",TRUE,IF((Jahresplan!KJ$6:KJ$10&lt;&gt;"")*(($B$5="alle")+(Stammdaten!$C$5:$C$9=$B$5)),Stammdaten!$A$5:$A$9&amp;" "&amp;Jahresplan!KJ$6:KJ$10,"")),IF(E302&gt;0,"Namen erst ab Excel 2019, Zahl links stimmt",""))</f>
        <v/>
      </c>
    </row>
    <row r="303">
      <c r="A303" s="32" t="n">
        <v>46682</v>
      </c>
      <c r="B303" s="33" t="inlineStr">
        <is>
          <t>Fr</t>
        </is>
      </c>
      <c r="C303" s="34">
        <f>IF($B$5="alle",COUNTIF(Jahresplan!KK$6:KK$10,"U")+COUNTIF(Jahresplan!KK$6:KK$10,"K")+COUNTIF(Jahresplan!KK$6:KK$10,"KK")+COUNTIF(Jahresplan!KK$6:KK$10,"F")+COUNTIF(Jahresplan!KK$6:KK$10,"S")+COUNTIF(Jahresplan!KK$6:KK$10,"UB")+COUNTIF(Jahresplan!KK$6:KK$10,"H")*0.5,SUMPRODUCT((Stammdaten!$C$5:$C$9=$B$5)*((Jahresplan!KK$6:KK$10="U")+(Jahresplan!KK$6:KK$10="K")+(Jahresplan!KK$6:KK$10="KK")+(Jahresplan!KK$6:KK$10="F")+(Jahresplan!KK$6:KK$10="S")+(Jahresplan!KK$6:KK$10="UB")))+SUMPRODUCT((Stammdaten!$C$5:$C$9=$B$5)*(Jahresplan!KK$6:KK$10="H"))*0.5)</f>
        <v/>
      </c>
      <c r="D303" s="35">
        <f>IFERROR(SUMPRODUCT((COUNTIFS(Stammdaten!$D$5:$D$9,Feiertage!$C$1:$R$1,Jahresplan!KK$6:KK$10,"")*($B$5="alle")+COUNTIFS(Stammdaten!$C$5:$C$9,$B$5,Stammdaten!$D$5:$D$9,Feiertage!$C$1:$R$1,Jahresplan!KK$6:KK$10,"")*($B$5&lt;&gt;"alle"))*INDEX(Feiertage!$C$2:$R$20,MATCH($A303,Feiertage!$A$2:$A$20,0),0)),0)</f>
        <v/>
      </c>
      <c r="E303" s="36">
        <f>IF(AND($B$6="Mo bis Fr",WEEKDAY($A303,2)&gt;5),"",IF(IF($B$5="alle",COUNTA(Stammdaten!$A$5:$A$9),COUNTIF(Stammdaten!$C$5:$C$9,$B$5))=0,"",IF($B$5="alle",COUNTA(Stammdaten!$A$5:$A$9),COUNTIF(Stammdaten!$C$5:$C$9,$B$5))-C303-IF($B$6="alle Tage, auch Feiertage",0,D303)))</f>
        <v/>
      </c>
      <c r="F303" s="37">
        <f>IF(E303="","",IF(E303&lt;$B$4,"ja",""))</f>
        <v/>
      </c>
      <c r="G303" s="38">
        <f t="array" ref="G303">IFERROR(_xlfn.TEXTJOIN(", ",TRUE,IF((Jahresplan!KK$6:KK$10&lt;&gt;"")*(($B$5="alle")+(Stammdaten!$C$5:$C$9=$B$5)),Stammdaten!$A$5:$A$9&amp;" "&amp;Jahresplan!KK$6:KK$10,"")),IF(E303&gt;0,"Namen erst ab Excel 2019, Zahl links stimmt",""))</f>
        <v/>
      </c>
    </row>
    <row r="304">
      <c r="A304" s="32" t="n">
        <v>46683</v>
      </c>
      <c r="B304" s="39" t="inlineStr">
        <is>
          <t>Sa</t>
        </is>
      </c>
      <c r="C304" s="34">
        <f>IF($B$5="alle",COUNTIF(Jahresplan!KL$6:KL$10,"U")+COUNTIF(Jahresplan!KL$6:KL$10,"K")+COUNTIF(Jahresplan!KL$6:KL$10,"KK")+COUNTIF(Jahresplan!KL$6:KL$10,"F")+COUNTIF(Jahresplan!KL$6:KL$10,"S")+COUNTIF(Jahresplan!KL$6:KL$10,"UB")+COUNTIF(Jahresplan!KL$6:KL$10,"H")*0.5,SUMPRODUCT((Stammdaten!$C$5:$C$9=$B$5)*((Jahresplan!KL$6:KL$10="U")+(Jahresplan!KL$6:KL$10="K")+(Jahresplan!KL$6:KL$10="KK")+(Jahresplan!KL$6:KL$10="F")+(Jahresplan!KL$6:KL$10="S")+(Jahresplan!KL$6:KL$10="UB")))+SUMPRODUCT((Stammdaten!$C$5:$C$9=$B$5)*(Jahresplan!KL$6:KL$10="H"))*0.5)</f>
        <v/>
      </c>
      <c r="D304" s="35">
        <f>IFERROR(SUMPRODUCT((COUNTIFS(Stammdaten!$D$5:$D$9,Feiertage!$C$1:$R$1,Jahresplan!KL$6:KL$10,"")*($B$5="alle")+COUNTIFS(Stammdaten!$C$5:$C$9,$B$5,Stammdaten!$D$5:$D$9,Feiertage!$C$1:$R$1,Jahresplan!KL$6:KL$10,"")*($B$5&lt;&gt;"alle"))*INDEX(Feiertage!$C$2:$R$20,MATCH($A304,Feiertage!$A$2:$A$20,0),0)),0)</f>
        <v/>
      </c>
      <c r="E304" s="36">
        <f>IF(AND($B$6="Mo bis Fr",WEEKDAY($A304,2)&gt;5),"",IF(IF($B$5="alle",COUNTA(Stammdaten!$A$5:$A$9),COUNTIF(Stammdaten!$C$5:$C$9,$B$5))=0,"",IF($B$5="alle",COUNTA(Stammdaten!$A$5:$A$9),COUNTIF(Stammdaten!$C$5:$C$9,$B$5))-C304-IF($B$6="alle Tage, auch Feiertage",0,D304)))</f>
        <v/>
      </c>
      <c r="F304" s="37">
        <f>IF(E304="","",IF(E304&lt;$B$4,"ja",""))</f>
        <v/>
      </c>
      <c r="G304" s="38">
        <f t="array" ref="G304">IFERROR(_xlfn.TEXTJOIN(", ",TRUE,IF((Jahresplan!KL$6:KL$10&lt;&gt;"")*(($B$5="alle")+(Stammdaten!$C$5:$C$9=$B$5)),Stammdaten!$A$5:$A$9&amp;" "&amp;Jahresplan!KL$6:KL$10,"")),IF(E304&gt;0,"Namen erst ab Excel 2019, Zahl links stimmt",""))</f>
        <v/>
      </c>
    </row>
    <row r="305">
      <c r="A305" s="32" t="n">
        <v>46684</v>
      </c>
      <c r="B305" s="39" t="inlineStr">
        <is>
          <t>So</t>
        </is>
      </c>
      <c r="C305" s="34">
        <f>IF($B$5="alle",COUNTIF(Jahresplan!KM$6:KM$10,"U")+COUNTIF(Jahresplan!KM$6:KM$10,"K")+COUNTIF(Jahresplan!KM$6:KM$10,"KK")+COUNTIF(Jahresplan!KM$6:KM$10,"F")+COUNTIF(Jahresplan!KM$6:KM$10,"S")+COUNTIF(Jahresplan!KM$6:KM$10,"UB")+COUNTIF(Jahresplan!KM$6:KM$10,"H")*0.5,SUMPRODUCT((Stammdaten!$C$5:$C$9=$B$5)*((Jahresplan!KM$6:KM$10="U")+(Jahresplan!KM$6:KM$10="K")+(Jahresplan!KM$6:KM$10="KK")+(Jahresplan!KM$6:KM$10="F")+(Jahresplan!KM$6:KM$10="S")+(Jahresplan!KM$6:KM$10="UB")))+SUMPRODUCT((Stammdaten!$C$5:$C$9=$B$5)*(Jahresplan!KM$6:KM$10="H"))*0.5)</f>
        <v/>
      </c>
      <c r="D305" s="35">
        <f>IFERROR(SUMPRODUCT((COUNTIFS(Stammdaten!$D$5:$D$9,Feiertage!$C$1:$R$1,Jahresplan!KM$6:KM$10,"")*($B$5="alle")+COUNTIFS(Stammdaten!$C$5:$C$9,$B$5,Stammdaten!$D$5:$D$9,Feiertage!$C$1:$R$1,Jahresplan!KM$6:KM$10,"")*($B$5&lt;&gt;"alle"))*INDEX(Feiertage!$C$2:$R$20,MATCH($A305,Feiertage!$A$2:$A$20,0),0)),0)</f>
        <v/>
      </c>
      <c r="E305" s="36">
        <f>IF(AND($B$6="Mo bis Fr",WEEKDAY($A305,2)&gt;5),"",IF(IF($B$5="alle",COUNTA(Stammdaten!$A$5:$A$9),COUNTIF(Stammdaten!$C$5:$C$9,$B$5))=0,"",IF($B$5="alle",COUNTA(Stammdaten!$A$5:$A$9),COUNTIF(Stammdaten!$C$5:$C$9,$B$5))-C305-IF($B$6="alle Tage, auch Feiertage",0,D305)))</f>
        <v/>
      </c>
      <c r="F305" s="37">
        <f>IF(E305="","",IF(E305&lt;$B$4,"ja",""))</f>
        <v/>
      </c>
      <c r="G305" s="38">
        <f t="array" ref="G305">IFERROR(_xlfn.TEXTJOIN(", ",TRUE,IF((Jahresplan!KM$6:KM$10&lt;&gt;"")*(($B$5="alle")+(Stammdaten!$C$5:$C$9=$B$5)),Stammdaten!$A$5:$A$9&amp;" "&amp;Jahresplan!KM$6:KM$10,"")),IF(E305&gt;0,"Namen erst ab Excel 2019, Zahl links stimmt",""))</f>
        <v/>
      </c>
    </row>
    <row r="306">
      <c r="A306" s="32" t="n">
        <v>46685</v>
      </c>
      <c r="B306" s="33" t="inlineStr">
        <is>
          <t>Mo</t>
        </is>
      </c>
      <c r="C306" s="34">
        <f>IF($B$5="alle",COUNTIF(Jahresplan!KN$6:KN$10,"U")+COUNTIF(Jahresplan!KN$6:KN$10,"K")+COUNTIF(Jahresplan!KN$6:KN$10,"KK")+COUNTIF(Jahresplan!KN$6:KN$10,"F")+COUNTIF(Jahresplan!KN$6:KN$10,"S")+COUNTIF(Jahresplan!KN$6:KN$10,"UB")+COUNTIF(Jahresplan!KN$6:KN$10,"H")*0.5,SUMPRODUCT((Stammdaten!$C$5:$C$9=$B$5)*((Jahresplan!KN$6:KN$10="U")+(Jahresplan!KN$6:KN$10="K")+(Jahresplan!KN$6:KN$10="KK")+(Jahresplan!KN$6:KN$10="F")+(Jahresplan!KN$6:KN$10="S")+(Jahresplan!KN$6:KN$10="UB")))+SUMPRODUCT((Stammdaten!$C$5:$C$9=$B$5)*(Jahresplan!KN$6:KN$10="H"))*0.5)</f>
        <v/>
      </c>
      <c r="D306" s="35">
        <f>IFERROR(SUMPRODUCT((COUNTIFS(Stammdaten!$D$5:$D$9,Feiertage!$C$1:$R$1,Jahresplan!KN$6:KN$10,"")*($B$5="alle")+COUNTIFS(Stammdaten!$C$5:$C$9,$B$5,Stammdaten!$D$5:$D$9,Feiertage!$C$1:$R$1,Jahresplan!KN$6:KN$10,"")*($B$5&lt;&gt;"alle"))*INDEX(Feiertage!$C$2:$R$20,MATCH($A306,Feiertage!$A$2:$A$20,0),0)),0)</f>
        <v/>
      </c>
      <c r="E306" s="36">
        <f>IF(AND($B$6="Mo bis Fr",WEEKDAY($A306,2)&gt;5),"",IF(IF($B$5="alle",COUNTA(Stammdaten!$A$5:$A$9),COUNTIF(Stammdaten!$C$5:$C$9,$B$5))=0,"",IF($B$5="alle",COUNTA(Stammdaten!$A$5:$A$9),COUNTIF(Stammdaten!$C$5:$C$9,$B$5))-C306-IF($B$6="alle Tage, auch Feiertage",0,D306)))</f>
        <v/>
      </c>
      <c r="F306" s="37">
        <f>IF(E306="","",IF(E306&lt;$B$4,"ja",""))</f>
        <v/>
      </c>
      <c r="G306" s="38">
        <f t="array" ref="G306">IFERROR(_xlfn.TEXTJOIN(", ",TRUE,IF((Jahresplan!KN$6:KN$10&lt;&gt;"")*(($B$5="alle")+(Stammdaten!$C$5:$C$9=$B$5)),Stammdaten!$A$5:$A$9&amp;" "&amp;Jahresplan!KN$6:KN$10,"")),IF(E306&gt;0,"Namen erst ab Excel 2019, Zahl links stimmt",""))</f>
        <v/>
      </c>
    </row>
    <row r="307">
      <c r="A307" s="32" t="n">
        <v>46686</v>
      </c>
      <c r="B307" s="33" t="inlineStr">
        <is>
          <t>Di</t>
        </is>
      </c>
      <c r="C307" s="34">
        <f>IF($B$5="alle",COUNTIF(Jahresplan!KO$6:KO$10,"U")+COUNTIF(Jahresplan!KO$6:KO$10,"K")+COUNTIF(Jahresplan!KO$6:KO$10,"KK")+COUNTIF(Jahresplan!KO$6:KO$10,"F")+COUNTIF(Jahresplan!KO$6:KO$10,"S")+COUNTIF(Jahresplan!KO$6:KO$10,"UB")+COUNTIF(Jahresplan!KO$6:KO$10,"H")*0.5,SUMPRODUCT((Stammdaten!$C$5:$C$9=$B$5)*((Jahresplan!KO$6:KO$10="U")+(Jahresplan!KO$6:KO$10="K")+(Jahresplan!KO$6:KO$10="KK")+(Jahresplan!KO$6:KO$10="F")+(Jahresplan!KO$6:KO$10="S")+(Jahresplan!KO$6:KO$10="UB")))+SUMPRODUCT((Stammdaten!$C$5:$C$9=$B$5)*(Jahresplan!KO$6:KO$10="H"))*0.5)</f>
        <v/>
      </c>
      <c r="D307" s="35">
        <f>IFERROR(SUMPRODUCT((COUNTIFS(Stammdaten!$D$5:$D$9,Feiertage!$C$1:$R$1,Jahresplan!KO$6:KO$10,"")*($B$5="alle")+COUNTIFS(Stammdaten!$C$5:$C$9,$B$5,Stammdaten!$D$5:$D$9,Feiertage!$C$1:$R$1,Jahresplan!KO$6:KO$10,"")*($B$5&lt;&gt;"alle"))*INDEX(Feiertage!$C$2:$R$20,MATCH($A307,Feiertage!$A$2:$A$20,0),0)),0)</f>
        <v/>
      </c>
      <c r="E307" s="36">
        <f>IF(AND($B$6="Mo bis Fr",WEEKDAY($A307,2)&gt;5),"",IF(IF($B$5="alle",COUNTA(Stammdaten!$A$5:$A$9),COUNTIF(Stammdaten!$C$5:$C$9,$B$5))=0,"",IF($B$5="alle",COUNTA(Stammdaten!$A$5:$A$9),COUNTIF(Stammdaten!$C$5:$C$9,$B$5))-C307-IF($B$6="alle Tage, auch Feiertage",0,D307)))</f>
        <v/>
      </c>
      <c r="F307" s="37">
        <f>IF(E307="","",IF(E307&lt;$B$4,"ja",""))</f>
        <v/>
      </c>
      <c r="G307" s="38">
        <f t="array" ref="G307">IFERROR(_xlfn.TEXTJOIN(", ",TRUE,IF((Jahresplan!KO$6:KO$10&lt;&gt;"")*(($B$5="alle")+(Stammdaten!$C$5:$C$9=$B$5)),Stammdaten!$A$5:$A$9&amp;" "&amp;Jahresplan!KO$6:KO$10,"")),IF(E307&gt;0,"Namen erst ab Excel 2019, Zahl links stimmt",""))</f>
        <v/>
      </c>
    </row>
    <row r="308">
      <c r="A308" s="32" t="n">
        <v>46687</v>
      </c>
      <c r="B308" s="33" t="inlineStr">
        <is>
          <t>Mi</t>
        </is>
      </c>
      <c r="C308" s="34">
        <f>IF($B$5="alle",COUNTIF(Jahresplan!KP$6:KP$10,"U")+COUNTIF(Jahresplan!KP$6:KP$10,"K")+COUNTIF(Jahresplan!KP$6:KP$10,"KK")+COUNTIF(Jahresplan!KP$6:KP$10,"F")+COUNTIF(Jahresplan!KP$6:KP$10,"S")+COUNTIF(Jahresplan!KP$6:KP$10,"UB")+COUNTIF(Jahresplan!KP$6:KP$10,"H")*0.5,SUMPRODUCT((Stammdaten!$C$5:$C$9=$B$5)*((Jahresplan!KP$6:KP$10="U")+(Jahresplan!KP$6:KP$10="K")+(Jahresplan!KP$6:KP$10="KK")+(Jahresplan!KP$6:KP$10="F")+(Jahresplan!KP$6:KP$10="S")+(Jahresplan!KP$6:KP$10="UB")))+SUMPRODUCT((Stammdaten!$C$5:$C$9=$B$5)*(Jahresplan!KP$6:KP$10="H"))*0.5)</f>
        <v/>
      </c>
      <c r="D308" s="35">
        <f>IFERROR(SUMPRODUCT((COUNTIFS(Stammdaten!$D$5:$D$9,Feiertage!$C$1:$R$1,Jahresplan!KP$6:KP$10,"")*($B$5="alle")+COUNTIFS(Stammdaten!$C$5:$C$9,$B$5,Stammdaten!$D$5:$D$9,Feiertage!$C$1:$R$1,Jahresplan!KP$6:KP$10,"")*($B$5&lt;&gt;"alle"))*INDEX(Feiertage!$C$2:$R$20,MATCH($A308,Feiertage!$A$2:$A$20,0),0)),0)</f>
        <v/>
      </c>
      <c r="E308" s="36">
        <f>IF(AND($B$6="Mo bis Fr",WEEKDAY($A308,2)&gt;5),"",IF(IF($B$5="alle",COUNTA(Stammdaten!$A$5:$A$9),COUNTIF(Stammdaten!$C$5:$C$9,$B$5))=0,"",IF($B$5="alle",COUNTA(Stammdaten!$A$5:$A$9),COUNTIF(Stammdaten!$C$5:$C$9,$B$5))-C308-IF($B$6="alle Tage, auch Feiertage",0,D308)))</f>
        <v/>
      </c>
      <c r="F308" s="37">
        <f>IF(E308="","",IF(E308&lt;$B$4,"ja",""))</f>
        <v/>
      </c>
      <c r="G308" s="38">
        <f t="array" ref="G308">IFERROR(_xlfn.TEXTJOIN(", ",TRUE,IF((Jahresplan!KP$6:KP$10&lt;&gt;"")*(($B$5="alle")+(Stammdaten!$C$5:$C$9=$B$5)),Stammdaten!$A$5:$A$9&amp;" "&amp;Jahresplan!KP$6:KP$10,"")),IF(E308&gt;0,"Namen erst ab Excel 2019, Zahl links stimmt",""))</f>
        <v/>
      </c>
    </row>
    <row r="309">
      <c r="A309" s="32" t="n">
        <v>46688</v>
      </c>
      <c r="B309" s="33" t="inlineStr">
        <is>
          <t>Do</t>
        </is>
      </c>
      <c r="C309" s="34">
        <f>IF($B$5="alle",COUNTIF(Jahresplan!KQ$6:KQ$10,"U")+COUNTIF(Jahresplan!KQ$6:KQ$10,"K")+COUNTIF(Jahresplan!KQ$6:KQ$10,"KK")+COUNTIF(Jahresplan!KQ$6:KQ$10,"F")+COUNTIF(Jahresplan!KQ$6:KQ$10,"S")+COUNTIF(Jahresplan!KQ$6:KQ$10,"UB")+COUNTIF(Jahresplan!KQ$6:KQ$10,"H")*0.5,SUMPRODUCT((Stammdaten!$C$5:$C$9=$B$5)*((Jahresplan!KQ$6:KQ$10="U")+(Jahresplan!KQ$6:KQ$10="K")+(Jahresplan!KQ$6:KQ$10="KK")+(Jahresplan!KQ$6:KQ$10="F")+(Jahresplan!KQ$6:KQ$10="S")+(Jahresplan!KQ$6:KQ$10="UB")))+SUMPRODUCT((Stammdaten!$C$5:$C$9=$B$5)*(Jahresplan!KQ$6:KQ$10="H"))*0.5)</f>
        <v/>
      </c>
      <c r="D309" s="35">
        <f>IFERROR(SUMPRODUCT((COUNTIFS(Stammdaten!$D$5:$D$9,Feiertage!$C$1:$R$1,Jahresplan!KQ$6:KQ$10,"")*($B$5="alle")+COUNTIFS(Stammdaten!$C$5:$C$9,$B$5,Stammdaten!$D$5:$D$9,Feiertage!$C$1:$R$1,Jahresplan!KQ$6:KQ$10,"")*($B$5&lt;&gt;"alle"))*INDEX(Feiertage!$C$2:$R$20,MATCH($A309,Feiertage!$A$2:$A$20,0),0)),0)</f>
        <v/>
      </c>
      <c r="E309" s="36">
        <f>IF(AND($B$6="Mo bis Fr",WEEKDAY($A309,2)&gt;5),"",IF(IF($B$5="alle",COUNTA(Stammdaten!$A$5:$A$9),COUNTIF(Stammdaten!$C$5:$C$9,$B$5))=0,"",IF($B$5="alle",COUNTA(Stammdaten!$A$5:$A$9),COUNTIF(Stammdaten!$C$5:$C$9,$B$5))-C309-IF($B$6="alle Tage, auch Feiertage",0,D309)))</f>
        <v/>
      </c>
      <c r="F309" s="37">
        <f>IF(E309="","",IF(E309&lt;$B$4,"ja",""))</f>
        <v/>
      </c>
      <c r="G309" s="38">
        <f t="array" ref="G309">IFERROR(_xlfn.TEXTJOIN(", ",TRUE,IF((Jahresplan!KQ$6:KQ$10&lt;&gt;"")*(($B$5="alle")+(Stammdaten!$C$5:$C$9=$B$5)),Stammdaten!$A$5:$A$9&amp;" "&amp;Jahresplan!KQ$6:KQ$10,"")),IF(E309&gt;0,"Namen erst ab Excel 2019, Zahl links stimmt",""))</f>
        <v/>
      </c>
    </row>
    <row r="310">
      <c r="A310" s="32" t="n">
        <v>46689</v>
      </c>
      <c r="B310" s="33" t="inlineStr">
        <is>
          <t>Fr</t>
        </is>
      </c>
      <c r="C310" s="34">
        <f>IF($B$5="alle",COUNTIF(Jahresplan!KR$6:KR$10,"U")+COUNTIF(Jahresplan!KR$6:KR$10,"K")+COUNTIF(Jahresplan!KR$6:KR$10,"KK")+COUNTIF(Jahresplan!KR$6:KR$10,"F")+COUNTIF(Jahresplan!KR$6:KR$10,"S")+COUNTIF(Jahresplan!KR$6:KR$10,"UB")+COUNTIF(Jahresplan!KR$6:KR$10,"H")*0.5,SUMPRODUCT((Stammdaten!$C$5:$C$9=$B$5)*((Jahresplan!KR$6:KR$10="U")+(Jahresplan!KR$6:KR$10="K")+(Jahresplan!KR$6:KR$10="KK")+(Jahresplan!KR$6:KR$10="F")+(Jahresplan!KR$6:KR$10="S")+(Jahresplan!KR$6:KR$10="UB")))+SUMPRODUCT((Stammdaten!$C$5:$C$9=$B$5)*(Jahresplan!KR$6:KR$10="H"))*0.5)</f>
        <v/>
      </c>
      <c r="D310" s="35">
        <f>IFERROR(SUMPRODUCT((COUNTIFS(Stammdaten!$D$5:$D$9,Feiertage!$C$1:$R$1,Jahresplan!KR$6:KR$10,"")*($B$5="alle")+COUNTIFS(Stammdaten!$C$5:$C$9,$B$5,Stammdaten!$D$5:$D$9,Feiertage!$C$1:$R$1,Jahresplan!KR$6:KR$10,"")*($B$5&lt;&gt;"alle"))*INDEX(Feiertage!$C$2:$R$20,MATCH($A310,Feiertage!$A$2:$A$20,0),0)),0)</f>
        <v/>
      </c>
      <c r="E310" s="36">
        <f>IF(AND($B$6="Mo bis Fr",WEEKDAY($A310,2)&gt;5),"",IF(IF($B$5="alle",COUNTA(Stammdaten!$A$5:$A$9),COUNTIF(Stammdaten!$C$5:$C$9,$B$5))=0,"",IF($B$5="alle",COUNTA(Stammdaten!$A$5:$A$9),COUNTIF(Stammdaten!$C$5:$C$9,$B$5))-C310-IF($B$6="alle Tage, auch Feiertage",0,D310)))</f>
        <v/>
      </c>
      <c r="F310" s="37">
        <f>IF(E310="","",IF(E310&lt;$B$4,"ja",""))</f>
        <v/>
      </c>
      <c r="G310" s="38">
        <f t="array" ref="G310">IFERROR(_xlfn.TEXTJOIN(", ",TRUE,IF((Jahresplan!KR$6:KR$10&lt;&gt;"")*(($B$5="alle")+(Stammdaten!$C$5:$C$9=$B$5)),Stammdaten!$A$5:$A$9&amp;" "&amp;Jahresplan!KR$6:KR$10,"")),IF(E310&gt;0,"Namen erst ab Excel 2019, Zahl links stimmt",""))</f>
        <v/>
      </c>
    </row>
    <row r="311">
      <c r="A311" s="32" t="n">
        <v>46690</v>
      </c>
      <c r="B311" s="39" t="inlineStr">
        <is>
          <t>Sa</t>
        </is>
      </c>
      <c r="C311" s="34">
        <f>IF($B$5="alle",COUNTIF(Jahresplan!KS$6:KS$10,"U")+COUNTIF(Jahresplan!KS$6:KS$10,"K")+COUNTIF(Jahresplan!KS$6:KS$10,"KK")+COUNTIF(Jahresplan!KS$6:KS$10,"F")+COUNTIF(Jahresplan!KS$6:KS$10,"S")+COUNTIF(Jahresplan!KS$6:KS$10,"UB")+COUNTIF(Jahresplan!KS$6:KS$10,"H")*0.5,SUMPRODUCT((Stammdaten!$C$5:$C$9=$B$5)*((Jahresplan!KS$6:KS$10="U")+(Jahresplan!KS$6:KS$10="K")+(Jahresplan!KS$6:KS$10="KK")+(Jahresplan!KS$6:KS$10="F")+(Jahresplan!KS$6:KS$10="S")+(Jahresplan!KS$6:KS$10="UB")))+SUMPRODUCT((Stammdaten!$C$5:$C$9=$B$5)*(Jahresplan!KS$6:KS$10="H"))*0.5)</f>
        <v/>
      </c>
      <c r="D311" s="35">
        <f>IFERROR(SUMPRODUCT((COUNTIFS(Stammdaten!$D$5:$D$9,Feiertage!$C$1:$R$1,Jahresplan!KS$6:KS$10,"")*($B$5="alle")+COUNTIFS(Stammdaten!$C$5:$C$9,$B$5,Stammdaten!$D$5:$D$9,Feiertage!$C$1:$R$1,Jahresplan!KS$6:KS$10,"")*($B$5&lt;&gt;"alle"))*INDEX(Feiertage!$C$2:$R$20,MATCH($A311,Feiertage!$A$2:$A$20,0),0)),0)</f>
        <v/>
      </c>
      <c r="E311" s="36">
        <f>IF(AND($B$6="Mo bis Fr",WEEKDAY($A311,2)&gt;5),"",IF(IF($B$5="alle",COUNTA(Stammdaten!$A$5:$A$9),COUNTIF(Stammdaten!$C$5:$C$9,$B$5))=0,"",IF($B$5="alle",COUNTA(Stammdaten!$A$5:$A$9),COUNTIF(Stammdaten!$C$5:$C$9,$B$5))-C311-IF($B$6="alle Tage, auch Feiertage",0,D311)))</f>
        <v/>
      </c>
      <c r="F311" s="37">
        <f>IF(E311="","",IF(E311&lt;$B$4,"ja",""))</f>
        <v/>
      </c>
      <c r="G311" s="38">
        <f t="array" ref="G311">IFERROR(_xlfn.TEXTJOIN(", ",TRUE,IF((Jahresplan!KS$6:KS$10&lt;&gt;"")*(($B$5="alle")+(Stammdaten!$C$5:$C$9=$B$5)),Stammdaten!$A$5:$A$9&amp;" "&amp;Jahresplan!KS$6:KS$10,"")),IF(E311&gt;0,"Namen erst ab Excel 2019, Zahl links stimmt",""))</f>
        <v/>
      </c>
    </row>
    <row r="312">
      <c r="A312" s="32" t="n">
        <v>46691</v>
      </c>
      <c r="B312" s="39" t="inlineStr">
        <is>
          <t>So</t>
        </is>
      </c>
      <c r="C312" s="34">
        <f>IF($B$5="alle",COUNTIF(Jahresplan!KT$6:KT$10,"U")+COUNTIF(Jahresplan!KT$6:KT$10,"K")+COUNTIF(Jahresplan!KT$6:KT$10,"KK")+COUNTIF(Jahresplan!KT$6:KT$10,"F")+COUNTIF(Jahresplan!KT$6:KT$10,"S")+COUNTIF(Jahresplan!KT$6:KT$10,"UB")+COUNTIF(Jahresplan!KT$6:KT$10,"H")*0.5,SUMPRODUCT((Stammdaten!$C$5:$C$9=$B$5)*((Jahresplan!KT$6:KT$10="U")+(Jahresplan!KT$6:KT$10="K")+(Jahresplan!KT$6:KT$10="KK")+(Jahresplan!KT$6:KT$10="F")+(Jahresplan!KT$6:KT$10="S")+(Jahresplan!KT$6:KT$10="UB")))+SUMPRODUCT((Stammdaten!$C$5:$C$9=$B$5)*(Jahresplan!KT$6:KT$10="H"))*0.5)</f>
        <v/>
      </c>
      <c r="D312" s="35">
        <f>IFERROR(SUMPRODUCT((COUNTIFS(Stammdaten!$D$5:$D$9,Feiertage!$C$1:$R$1,Jahresplan!KT$6:KT$10,"")*($B$5="alle")+COUNTIFS(Stammdaten!$C$5:$C$9,$B$5,Stammdaten!$D$5:$D$9,Feiertage!$C$1:$R$1,Jahresplan!KT$6:KT$10,"")*($B$5&lt;&gt;"alle"))*INDEX(Feiertage!$C$2:$R$20,MATCH($A312,Feiertage!$A$2:$A$20,0),0)),0)</f>
        <v/>
      </c>
      <c r="E312" s="36">
        <f>IF(AND($B$6="Mo bis Fr",WEEKDAY($A312,2)&gt;5),"",IF(IF($B$5="alle",COUNTA(Stammdaten!$A$5:$A$9),COUNTIF(Stammdaten!$C$5:$C$9,$B$5))=0,"",IF($B$5="alle",COUNTA(Stammdaten!$A$5:$A$9),COUNTIF(Stammdaten!$C$5:$C$9,$B$5))-C312-IF($B$6="alle Tage, auch Feiertage",0,D312)))</f>
        <v/>
      </c>
      <c r="F312" s="37">
        <f>IF(E312="","",IF(E312&lt;$B$4,"ja",""))</f>
        <v/>
      </c>
      <c r="G312" s="38">
        <f t="array" ref="G312">IFERROR(_xlfn.TEXTJOIN(", ",TRUE,IF((Jahresplan!KT$6:KT$10&lt;&gt;"")*(($B$5="alle")+(Stammdaten!$C$5:$C$9=$B$5)),Stammdaten!$A$5:$A$9&amp;" "&amp;Jahresplan!KT$6:KT$10,"")),IF(E312&gt;0,"Namen erst ab Excel 2019, Zahl links stimmt",""))</f>
        <v/>
      </c>
    </row>
    <row r="313">
      <c r="A313" s="32" t="n">
        <v>46692</v>
      </c>
      <c r="B313" s="33" t="inlineStr">
        <is>
          <t>Mo</t>
        </is>
      </c>
      <c r="C313" s="34">
        <f>IF($B$5="alle",COUNTIF(Jahresplan!KU$6:KU$10,"U")+COUNTIF(Jahresplan!KU$6:KU$10,"K")+COUNTIF(Jahresplan!KU$6:KU$10,"KK")+COUNTIF(Jahresplan!KU$6:KU$10,"F")+COUNTIF(Jahresplan!KU$6:KU$10,"S")+COUNTIF(Jahresplan!KU$6:KU$10,"UB")+COUNTIF(Jahresplan!KU$6:KU$10,"H")*0.5,SUMPRODUCT((Stammdaten!$C$5:$C$9=$B$5)*((Jahresplan!KU$6:KU$10="U")+(Jahresplan!KU$6:KU$10="K")+(Jahresplan!KU$6:KU$10="KK")+(Jahresplan!KU$6:KU$10="F")+(Jahresplan!KU$6:KU$10="S")+(Jahresplan!KU$6:KU$10="UB")))+SUMPRODUCT((Stammdaten!$C$5:$C$9=$B$5)*(Jahresplan!KU$6:KU$10="H"))*0.5)</f>
        <v/>
      </c>
      <c r="D313" s="35">
        <f>IFERROR(SUMPRODUCT((COUNTIFS(Stammdaten!$D$5:$D$9,Feiertage!$C$1:$R$1,Jahresplan!KU$6:KU$10,"")*($B$5="alle")+COUNTIFS(Stammdaten!$C$5:$C$9,$B$5,Stammdaten!$D$5:$D$9,Feiertage!$C$1:$R$1,Jahresplan!KU$6:KU$10,"")*($B$5&lt;&gt;"alle"))*INDEX(Feiertage!$C$2:$R$20,MATCH($A313,Feiertage!$A$2:$A$20,0),0)),0)</f>
        <v/>
      </c>
      <c r="E313" s="36">
        <f>IF(AND($B$6="Mo bis Fr",WEEKDAY($A313,2)&gt;5),"",IF(IF($B$5="alle",COUNTA(Stammdaten!$A$5:$A$9),COUNTIF(Stammdaten!$C$5:$C$9,$B$5))=0,"",IF($B$5="alle",COUNTA(Stammdaten!$A$5:$A$9),COUNTIF(Stammdaten!$C$5:$C$9,$B$5))-C313-IF($B$6="alle Tage, auch Feiertage",0,D313)))</f>
        <v/>
      </c>
      <c r="F313" s="37">
        <f>IF(E313="","",IF(E313&lt;$B$4,"ja",""))</f>
        <v/>
      </c>
      <c r="G313" s="38">
        <f t="array" ref="G313">IFERROR(_xlfn.TEXTJOIN(", ",TRUE,IF((Jahresplan!KU$6:KU$10&lt;&gt;"")*(($B$5="alle")+(Stammdaten!$C$5:$C$9=$B$5)),Stammdaten!$A$5:$A$9&amp;" "&amp;Jahresplan!KU$6:KU$10,"")),IF(E313&gt;0,"Namen erst ab Excel 2019, Zahl links stimmt",""))</f>
        <v/>
      </c>
    </row>
    <row r="314">
      <c r="A314" s="32" t="n">
        <v>46693</v>
      </c>
      <c r="B314" s="33" t="inlineStr">
        <is>
          <t>Di</t>
        </is>
      </c>
      <c r="C314" s="34">
        <f>IF($B$5="alle",COUNTIF(Jahresplan!KV$6:KV$10,"U")+COUNTIF(Jahresplan!KV$6:KV$10,"K")+COUNTIF(Jahresplan!KV$6:KV$10,"KK")+COUNTIF(Jahresplan!KV$6:KV$10,"F")+COUNTIF(Jahresplan!KV$6:KV$10,"S")+COUNTIF(Jahresplan!KV$6:KV$10,"UB")+COUNTIF(Jahresplan!KV$6:KV$10,"H")*0.5,SUMPRODUCT((Stammdaten!$C$5:$C$9=$B$5)*((Jahresplan!KV$6:KV$10="U")+(Jahresplan!KV$6:KV$10="K")+(Jahresplan!KV$6:KV$10="KK")+(Jahresplan!KV$6:KV$10="F")+(Jahresplan!KV$6:KV$10="S")+(Jahresplan!KV$6:KV$10="UB")))+SUMPRODUCT((Stammdaten!$C$5:$C$9=$B$5)*(Jahresplan!KV$6:KV$10="H"))*0.5)</f>
        <v/>
      </c>
      <c r="D314" s="35">
        <f>IFERROR(SUMPRODUCT((COUNTIFS(Stammdaten!$D$5:$D$9,Feiertage!$C$1:$R$1,Jahresplan!KV$6:KV$10,"")*($B$5="alle")+COUNTIFS(Stammdaten!$C$5:$C$9,$B$5,Stammdaten!$D$5:$D$9,Feiertage!$C$1:$R$1,Jahresplan!KV$6:KV$10,"")*($B$5&lt;&gt;"alle"))*INDEX(Feiertage!$C$2:$R$20,MATCH($A314,Feiertage!$A$2:$A$20,0),0)),0)</f>
        <v/>
      </c>
      <c r="E314" s="36">
        <f>IF(AND($B$6="Mo bis Fr",WEEKDAY($A314,2)&gt;5),"",IF(IF($B$5="alle",COUNTA(Stammdaten!$A$5:$A$9),COUNTIF(Stammdaten!$C$5:$C$9,$B$5))=0,"",IF($B$5="alle",COUNTA(Stammdaten!$A$5:$A$9),COUNTIF(Stammdaten!$C$5:$C$9,$B$5))-C314-IF($B$6="alle Tage, auch Feiertage",0,D314)))</f>
        <v/>
      </c>
      <c r="F314" s="37">
        <f>IF(E314="","",IF(E314&lt;$B$4,"ja",""))</f>
        <v/>
      </c>
      <c r="G314" s="38">
        <f t="array" ref="G314">IFERROR(_xlfn.TEXTJOIN(", ",TRUE,IF((Jahresplan!KV$6:KV$10&lt;&gt;"")*(($B$5="alle")+(Stammdaten!$C$5:$C$9=$B$5)),Stammdaten!$A$5:$A$9&amp;" "&amp;Jahresplan!KV$6:KV$10,"")),IF(E314&gt;0,"Namen erst ab Excel 2019, Zahl links stimmt",""))</f>
        <v/>
      </c>
    </row>
    <row r="315">
      <c r="A315" s="32" t="n">
        <v>46694</v>
      </c>
      <c r="B315" s="33" t="inlineStr">
        <is>
          <t>Mi</t>
        </is>
      </c>
      <c r="C315" s="34">
        <f>IF($B$5="alle",COUNTIF(Jahresplan!KW$6:KW$10,"U")+COUNTIF(Jahresplan!KW$6:KW$10,"K")+COUNTIF(Jahresplan!KW$6:KW$10,"KK")+COUNTIF(Jahresplan!KW$6:KW$10,"F")+COUNTIF(Jahresplan!KW$6:KW$10,"S")+COUNTIF(Jahresplan!KW$6:KW$10,"UB")+COUNTIF(Jahresplan!KW$6:KW$10,"H")*0.5,SUMPRODUCT((Stammdaten!$C$5:$C$9=$B$5)*((Jahresplan!KW$6:KW$10="U")+(Jahresplan!KW$6:KW$10="K")+(Jahresplan!KW$6:KW$10="KK")+(Jahresplan!KW$6:KW$10="F")+(Jahresplan!KW$6:KW$10="S")+(Jahresplan!KW$6:KW$10="UB")))+SUMPRODUCT((Stammdaten!$C$5:$C$9=$B$5)*(Jahresplan!KW$6:KW$10="H"))*0.5)</f>
        <v/>
      </c>
      <c r="D315" s="35">
        <f>IFERROR(SUMPRODUCT((COUNTIFS(Stammdaten!$D$5:$D$9,Feiertage!$C$1:$R$1,Jahresplan!KW$6:KW$10,"")*($B$5="alle")+COUNTIFS(Stammdaten!$C$5:$C$9,$B$5,Stammdaten!$D$5:$D$9,Feiertage!$C$1:$R$1,Jahresplan!KW$6:KW$10,"")*($B$5&lt;&gt;"alle"))*INDEX(Feiertage!$C$2:$R$20,MATCH($A315,Feiertage!$A$2:$A$20,0),0)),0)</f>
        <v/>
      </c>
      <c r="E315" s="36">
        <f>IF(AND($B$6="Mo bis Fr",WEEKDAY($A315,2)&gt;5),"",IF(IF($B$5="alle",COUNTA(Stammdaten!$A$5:$A$9),COUNTIF(Stammdaten!$C$5:$C$9,$B$5))=0,"",IF($B$5="alle",COUNTA(Stammdaten!$A$5:$A$9),COUNTIF(Stammdaten!$C$5:$C$9,$B$5))-C315-IF($B$6="alle Tage, auch Feiertage",0,D315)))</f>
        <v/>
      </c>
      <c r="F315" s="37">
        <f>IF(E315="","",IF(E315&lt;$B$4,"ja",""))</f>
        <v/>
      </c>
      <c r="G315" s="38">
        <f t="array" ref="G315">IFERROR(_xlfn.TEXTJOIN(", ",TRUE,IF((Jahresplan!KW$6:KW$10&lt;&gt;"")*(($B$5="alle")+(Stammdaten!$C$5:$C$9=$B$5)),Stammdaten!$A$5:$A$9&amp;" "&amp;Jahresplan!KW$6:KW$10,"")),IF(E315&gt;0,"Namen erst ab Excel 2019, Zahl links stimmt",""))</f>
        <v/>
      </c>
    </row>
    <row r="316">
      <c r="A316" s="32" t="n">
        <v>46695</v>
      </c>
      <c r="B316" s="33" t="inlineStr">
        <is>
          <t>Do</t>
        </is>
      </c>
      <c r="C316" s="34">
        <f>IF($B$5="alle",COUNTIF(Jahresplan!KX$6:KX$10,"U")+COUNTIF(Jahresplan!KX$6:KX$10,"K")+COUNTIF(Jahresplan!KX$6:KX$10,"KK")+COUNTIF(Jahresplan!KX$6:KX$10,"F")+COUNTIF(Jahresplan!KX$6:KX$10,"S")+COUNTIF(Jahresplan!KX$6:KX$10,"UB")+COUNTIF(Jahresplan!KX$6:KX$10,"H")*0.5,SUMPRODUCT((Stammdaten!$C$5:$C$9=$B$5)*((Jahresplan!KX$6:KX$10="U")+(Jahresplan!KX$6:KX$10="K")+(Jahresplan!KX$6:KX$10="KK")+(Jahresplan!KX$6:KX$10="F")+(Jahresplan!KX$6:KX$10="S")+(Jahresplan!KX$6:KX$10="UB")))+SUMPRODUCT((Stammdaten!$C$5:$C$9=$B$5)*(Jahresplan!KX$6:KX$10="H"))*0.5)</f>
        <v/>
      </c>
      <c r="D316" s="35">
        <f>IFERROR(SUMPRODUCT((COUNTIFS(Stammdaten!$D$5:$D$9,Feiertage!$C$1:$R$1,Jahresplan!KX$6:KX$10,"")*($B$5="alle")+COUNTIFS(Stammdaten!$C$5:$C$9,$B$5,Stammdaten!$D$5:$D$9,Feiertage!$C$1:$R$1,Jahresplan!KX$6:KX$10,"")*($B$5&lt;&gt;"alle"))*INDEX(Feiertage!$C$2:$R$20,MATCH($A316,Feiertage!$A$2:$A$20,0),0)),0)</f>
        <v/>
      </c>
      <c r="E316" s="36">
        <f>IF(AND($B$6="Mo bis Fr",WEEKDAY($A316,2)&gt;5),"",IF(IF($B$5="alle",COUNTA(Stammdaten!$A$5:$A$9),COUNTIF(Stammdaten!$C$5:$C$9,$B$5))=0,"",IF($B$5="alle",COUNTA(Stammdaten!$A$5:$A$9),COUNTIF(Stammdaten!$C$5:$C$9,$B$5))-C316-IF($B$6="alle Tage, auch Feiertage",0,D316)))</f>
        <v/>
      </c>
      <c r="F316" s="37">
        <f>IF(E316="","",IF(E316&lt;$B$4,"ja",""))</f>
        <v/>
      </c>
      <c r="G316" s="38">
        <f t="array" ref="G316">IFERROR(_xlfn.TEXTJOIN(", ",TRUE,IF((Jahresplan!KX$6:KX$10&lt;&gt;"")*(($B$5="alle")+(Stammdaten!$C$5:$C$9=$B$5)),Stammdaten!$A$5:$A$9&amp;" "&amp;Jahresplan!KX$6:KX$10,"")),IF(E316&gt;0,"Namen erst ab Excel 2019, Zahl links stimmt",""))</f>
        <v/>
      </c>
    </row>
    <row r="317">
      <c r="A317" s="32" t="n">
        <v>46696</v>
      </c>
      <c r="B317" s="33" t="inlineStr">
        <is>
          <t>Fr</t>
        </is>
      </c>
      <c r="C317" s="34">
        <f>IF($B$5="alle",COUNTIF(Jahresplan!KY$6:KY$10,"U")+COUNTIF(Jahresplan!KY$6:KY$10,"K")+COUNTIF(Jahresplan!KY$6:KY$10,"KK")+COUNTIF(Jahresplan!KY$6:KY$10,"F")+COUNTIF(Jahresplan!KY$6:KY$10,"S")+COUNTIF(Jahresplan!KY$6:KY$10,"UB")+COUNTIF(Jahresplan!KY$6:KY$10,"H")*0.5,SUMPRODUCT((Stammdaten!$C$5:$C$9=$B$5)*((Jahresplan!KY$6:KY$10="U")+(Jahresplan!KY$6:KY$10="K")+(Jahresplan!KY$6:KY$10="KK")+(Jahresplan!KY$6:KY$10="F")+(Jahresplan!KY$6:KY$10="S")+(Jahresplan!KY$6:KY$10="UB")))+SUMPRODUCT((Stammdaten!$C$5:$C$9=$B$5)*(Jahresplan!KY$6:KY$10="H"))*0.5)</f>
        <v/>
      </c>
      <c r="D317" s="35">
        <f>IFERROR(SUMPRODUCT((COUNTIFS(Stammdaten!$D$5:$D$9,Feiertage!$C$1:$R$1,Jahresplan!KY$6:KY$10,"")*($B$5="alle")+COUNTIFS(Stammdaten!$C$5:$C$9,$B$5,Stammdaten!$D$5:$D$9,Feiertage!$C$1:$R$1,Jahresplan!KY$6:KY$10,"")*($B$5&lt;&gt;"alle"))*INDEX(Feiertage!$C$2:$R$20,MATCH($A317,Feiertage!$A$2:$A$20,0),0)),0)</f>
        <v/>
      </c>
      <c r="E317" s="36">
        <f>IF(AND($B$6="Mo bis Fr",WEEKDAY($A317,2)&gt;5),"",IF(IF($B$5="alle",COUNTA(Stammdaten!$A$5:$A$9),COUNTIF(Stammdaten!$C$5:$C$9,$B$5))=0,"",IF($B$5="alle",COUNTA(Stammdaten!$A$5:$A$9),COUNTIF(Stammdaten!$C$5:$C$9,$B$5))-C317-IF($B$6="alle Tage, auch Feiertage",0,D317)))</f>
        <v/>
      </c>
      <c r="F317" s="37">
        <f>IF(E317="","",IF(E317&lt;$B$4,"ja",""))</f>
        <v/>
      </c>
      <c r="G317" s="38">
        <f t="array" ref="G317">IFERROR(_xlfn.TEXTJOIN(", ",TRUE,IF((Jahresplan!KY$6:KY$10&lt;&gt;"")*(($B$5="alle")+(Stammdaten!$C$5:$C$9=$B$5)),Stammdaten!$A$5:$A$9&amp;" "&amp;Jahresplan!KY$6:KY$10,"")),IF(E317&gt;0,"Namen erst ab Excel 2019, Zahl links stimmt",""))</f>
        <v/>
      </c>
    </row>
    <row r="318">
      <c r="A318" s="32" t="n">
        <v>46697</v>
      </c>
      <c r="B318" s="39" t="inlineStr">
        <is>
          <t>Sa</t>
        </is>
      </c>
      <c r="C318" s="34">
        <f>IF($B$5="alle",COUNTIF(Jahresplan!KZ$6:KZ$10,"U")+COUNTIF(Jahresplan!KZ$6:KZ$10,"K")+COUNTIF(Jahresplan!KZ$6:KZ$10,"KK")+COUNTIF(Jahresplan!KZ$6:KZ$10,"F")+COUNTIF(Jahresplan!KZ$6:KZ$10,"S")+COUNTIF(Jahresplan!KZ$6:KZ$10,"UB")+COUNTIF(Jahresplan!KZ$6:KZ$10,"H")*0.5,SUMPRODUCT((Stammdaten!$C$5:$C$9=$B$5)*((Jahresplan!KZ$6:KZ$10="U")+(Jahresplan!KZ$6:KZ$10="K")+(Jahresplan!KZ$6:KZ$10="KK")+(Jahresplan!KZ$6:KZ$10="F")+(Jahresplan!KZ$6:KZ$10="S")+(Jahresplan!KZ$6:KZ$10="UB")))+SUMPRODUCT((Stammdaten!$C$5:$C$9=$B$5)*(Jahresplan!KZ$6:KZ$10="H"))*0.5)</f>
        <v/>
      </c>
      <c r="D318" s="35">
        <f>IFERROR(SUMPRODUCT((COUNTIFS(Stammdaten!$D$5:$D$9,Feiertage!$C$1:$R$1,Jahresplan!KZ$6:KZ$10,"")*($B$5="alle")+COUNTIFS(Stammdaten!$C$5:$C$9,$B$5,Stammdaten!$D$5:$D$9,Feiertage!$C$1:$R$1,Jahresplan!KZ$6:KZ$10,"")*($B$5&lt;&gt;"alle"))*INDEX(Feiertage!$C$2:$R$20,MATCH($A318,Feiertage!$A$2:$A$20,0),0)),0)</f>
        <v/>
      </c>
      <c r="E318" s="36">
        <f>IF(AND($B$6="Mo bis Fr",WEEKDAY($A318,2)&gt;5),"",IF(IF($B$5="alle",COUNTA(Stammdaten!$A$5:$A$9),COUNTIF(Stammdaten!$C$5:$C$9,$B$5))=0,"",IF($B$5="alle",COUNTA(Stammdaten!$A$5:$A$9),COUNTIF(Stammdaten!$C$5:$C$9,$B$5))-C318-IF($B$6="alle Tage, auch Feiertage",0,D318)))</f>
        <v/>
      </c>
      <c r="F318" s="37">
        <f>IF(E318="","",IF(E318&lt;$B$4,"ja",""))</f>
        <v/>
      </c>
      <c r="G318" s="38">
        <f t="array" ref="G318">IFERROR(_xlfn.TEXTJOIN(", ",TRUE,IF((Jahresplan!KZ$6:KZ$10&lt;&gt;"")*(($B$5="alle")+(Stammdaten!$C$5:$C$9=$B$5)),Stammdaten!$A$5:$A$9&amp;" "&amp;Jahresplan!KZ$6:KZ$10,"")),IF(E318&gt;0,"Namen erst ab Excel 2019, Zahl links stimmt",""))</f>
        <v/>
      </c>
    </row>
    <row r="319">
      <c r="A319" s="32" t="n">
        <v>46698</v>
      </c>
      <c r="B319" s="39" t="inlineStr">
        <is>
          <t>So</t>
        </is>
      </c>
      <c r="C319" s="34">
        <f>IF($B$5="alle",COUNTIF(Jahresplan!LA$6:LA$10,"U")+COUNTIF(Jahresplan!LA$6:LA$10,"K")+COUNTIF(Jahresplan!LA$6:LA$10,"KK")+COUNTIF(Jahresplan!LA$6:LA$10,"F")+COUNTIF(Jahresplan!LA$6:LA$10,"S")+COUNTIF(Jahresplan!LA$6:LA$10,"UB")+COUNTIF(Jahresplan!LA$6:LA$10,"H")*0.5,SUMPRODUCT((Stammdaten!$C$5:$C$9=$B$5)*((Jahresplan!LA$6:LA$10="U")+(Jahresplan!LA$6:LA$10="K")+(Jahresplan!LA$6:LA$10="KK")+(Jahresplan!LA$6:LA$10="F")+(Jahresplan!LA$6:LA$10="S")+(Jahresplan!LA$6:LA$10="UB")))+SUMPRODUCT((Stammdaten!$C$5:$C$9=$B$5)*(Jahresplan!LA$6:LA$10="H"))*0.5)</f>
        <v/>
      </c>
      <c r="D319" s="35">
        <f>IFERROR(SUMPRODUCT((COUNTIFS(Stammdaten!$D$5:$D$9,Feiertage!$C$1:$R$1,Jahresplan!LA$6:LA$10,"")*($B$5="alle")+COUNTIFS(Stammdaten!$C$5:$C$9,$B$5,Stammdaten!$D$5:$D$9,Feiertage!$C$1:$R$1,Jahresplan!LA$6:LA$10,"")*($B$5&lt;&gt;"alle"))*INDEX(Feiertage!$C$2:$R$20,MATCH($A319,Feiertage!$A$2:$A$20,0),0)),0)</f>
        <v/>
      </c>
      <c r="E319" s="36">
        <f>IF(AND($B$6="Mo bis Fr",WEEKDAY($A319,2)&gt;5),"",IF(IF($B$5="alle",COUNTA(Stammdaten!$A$5:$A$9),COUNTIF(Stammdaten!$C$5:$C$9,$B$5))=0,"",IF($B$5="alle",COUNTA(Stammdaten!$A$5:$A$9),COUNTIF(Stammdaten!$C$5:$C$9,$B$5))-C319-IF($B$6="alle Tage, auch Feiertage",0,D319)))</f>
        <v/>
      </c>
      <c r="F319" s="37">
        <f>IF(E319="","",IF(E319&lt;$B$4,"ja",""))</f>
        <v/>
      </c>
      <c r="G319" s="38">
        <f t="array" ref="G319">IFERROR(_xlfn.TEXTJOIN(", ",TRUE,IF((Jahresplan!LA$6:LA$10&lt;&gt;"")*(($B$5="alle")+(Stammdaten!$C$5:$C$9=$B$5)),Stammdaten!$A$5:$A$9&amp;" "&amp;Jahresplan!LA$6:LA$10,"")),IF(E319&gt;0,"Namen erst ab Excel 2019, Zahl links stimmt",""))</f>
        <v/>
      </c>
    </row>
    <row r="320">
      <c r="A320" s="32" t="n">
        <v>46699</v>
      </c>
      <c r="B320" s="33" t="inlineStr">
        <is>
          <t>Mo</t>
        </is>
      </c>
      <c r="C320" s="34">
        <f>IF($B$5="alle",COUNTIF(Jahresplan!LB$6:LB$10,"U")+COUNTIF(Jahresplan!LB$6:LB$10,"K")+COUNTIF(Jahresplan!LB$6:LB$10,"KK")+COUNTIF(Jahresplan!LB$6:LB$10,"F")+COUNTIF(Jahresplan!LB$6:LB$10,"S")+COUNTIF(Jahresplan!LB$6:LB$10,"UB")+COUNTIF(Jahresplan!LB$6:LB$10,"H")*0.5,SUMPRODUCT((Stammdaten!$C$5:$C$9=$B$5)*((Jahresplan!LB$6:LB$10="U")+(Jahresplan!LB$6:LB$10="K")+(Jahresplan!LB$6:LB$10="KK")+(Jahresplan!LB$6:LB$10="F")+(Jahresplan!LB$6:LB$10="S")+(Jahresplan!LB$6:LB$10="UB")))+SUMPRODUCT((Stammdaten!$C$5:$C$9=$B$5)*(Jahresplan!LB$6:LB$10="H"))*0.5)</f>
        <v/>
      </c>
      <c r="D320" s="35">
        <f>IFERROR(SUMPRODUCT((COUNTIFS(Stammdaten!$D$5:$D$9,Feiertage!$C$1:$R$1,Jahresplan!LB$6:LB$10,"")*($B$5="alle")+COUNTIFS(Stammdaten!$C$5:$C$9,$B$5,Stammdaten!$D$5:$D$9,Feiertage!$C$1:$R$1,Jahresplan!LB$6:LB$10,"")*($B$5&lt;&gt;"alle"))*INDEX(Feiertage!$C$2:$R$20,MATCH($A320,Feiertage!$A$2:$A$20,0),0)),0)</f>
        <v/>
      </c>
      <c r="E320" s="36">
        <f>IF(AND($B$6="Mo bis Fr",WEEKDAY($A320,2)&gt;5),"",IF(IF($B$5="alle",COUNTA(Stammdaten!$A$5:$A$9),COUNTIF(Stammdaten!$C$5:$C$9,$B$5))=0,"",IF($B$5="alle",COUNTA(Stammdaten!$A$5:$A$9),COUNTIF(Stammdaten!$C$5:$C$9,$B$5))-C320-IF($B$6="alle Tage, auch Feiertage",0,D320)))</f>
        <v/>
      </c>
      <c r="F320" s="37">
        <f>IF(E320="","",IF(E320&lt;$B$4,"ja",""))</f>
        <v/>
      </c>
      <c r="G320" s="38">
        <f t="array" ref="G320">IFERROR(_xlfn.TEXTJOIN(", ",TRUE,IF((Jahresplan!LB$6:LB$10&lt;&gt;"")*(($B$5="alle")+(Stammdaten!$C$5:$C$9=$B$5)),Stammdaten!$A$5:$A$9&amp;" "&amp;Jahresplan!LB$6:LB$10,"")),IF(E320&gt;0,"Namen erst ab Excel 2019, Zahl links stimmt",""))</f>
        <v/>
      </c>
    </row>
    <row r="321">
      <c r="A321" s="32" t="n">
        <v>46700</v>
      </c>
      <c r="B321" s="33" t="inlineStr">
        <is>
          <t>Di</t>
        </is>
      </c>
      <c r="C321" s="34">
        <f>IF($B$5="alle",COUNTIF(Jahresplan!LC$6:LC$10,"U")+COUNTIF(Jahresplan!LC$6:LC$10,"K")+COUNTIF(Jahresplan!LC$6:LC$10,"KK")+COUNTIF(Jahresplan!LC$6:LC$10,"F")+COUNTIF(Jahresplan!LC$6:LC$10,"S")+COUNTIF(Jahresplan!LC$6:LC$10,"UB")+COUNTIF(Jahresplan!LC$6:LC$10,"H")*0.5,SUMPRODUCT((Stammdaten!$C$5:$C$9=$B$5)*((Jahresplan!LC$6:LC$10="U")+(Jahresplan!LC$6:LC$10="K")+(Jahresplan!LC$6:LC$10="KK")+(Jahresplan!LC$6:LC$10="F")+(Jahresplan!LC$6:LC$10="S")+(Jahresplan!LC$6:LC$10="UB")))+SUMPRODUCT((Stammdaten!$C$5:$C$9=$B$5)*(Jahresplan!LC$6:LC$10="H"))*0.5)</f>
        <v/>
      </c>
      <c r="D321" s="35">
        <f>IFERROR(SUMPRODUCT((COUNTIFS(Stammdaten!$D$5:$D$9,Feiertage!$C$1:$R$1,Jahresplan!LC$6:LC$10,"")*($B$5="alle")+COUNTIFS(Stammdaten!$C$5:$C$9,$B$5,Stammdaten!$D$5:$D$9,Feiertage!$C$1:$R$1,Jahresplan!LC$6:LC$10,"")*($B$5&lt;&gt;"alle"))*INDEX(Feiertage!$C$2:$R$20,MATCH($A321,Feiertage!$A$2:$A$20,0),0)),0)</f>
        <v/>
      </c>
      <c r="E321" s="36">
        <f>IF(AND($B$6="Mo bis Fr",WEEKDAY($A321,2)&gt;5),"",IF(IF($B$5="alle",COUNTA(Stammdaten!$A$5:$A$9),COUNTIF(Stammdaten!$C$5:$C$9,$B$5))=0,"",IF($B$5="alle",COUNTA(Stammdaten!$A$5:$A$9),COUNTIF(Stammdaten!$C$5:$C$9,$B$5))-C321-IF($B$6="alle Tage, auch Feiertage",0,D321)))</f>
        <v/>
      </c>
      <c r="F321" s="37">
        <f>IF(E321="","",IF(E321&lt;$B$4,"ja",""))</f>
        <v/>
      </c>
      <c r="G321" s="38">
        <f t="array" ref="G321">IFERROR(_xlfn.TEXTJOIN(", ",TRUE,IF((Jahresplan!LC$6:LC$10&lt;&gt;"")*(($B$5="alle")+(Stammdaten!$C$5:$C$9=$B$5)),Stammdaten!$A$5:$A$9&amp;" "&amp;Jahresplan!LC$6:LC$10,"")),IF(E321&gt;0,"Namen erst ab Excel 2019, Zahl links stimmt",""))</f>
        <v/>
      </c>
    </row>
    <row r="322">
      <c r="A322" s="32" t="n">
        <v>46701</v>
      </c>
      <c r="B322" s="33" t="inlineStr">
        <is>
          <t>Mi</t>
        </is>
      </c>
      <c r="C322" s="34">
        <f>IF($B$5="alle",COUNTIF(Jahresplan!LD$6:LD$10,"U")+COUNTIF(Jahresplan!LD$6:LD$10,"K")+COUNTIF(Jahresplan!LD$6:LD$10,"KK")+COUNTIF(Jahresplan!LD$6:LD$10,"F")+COUNTIF(Jahresplan!LD$6:LD$10,"S")+COUNTIF(Jahresplan!LD$6:LD$10,"UB")+COUNTIF(Jahresplan!LD$6:LD$10,"H")*0.5,SUMPRODUCT((Stammdaten!$C$5:$C$9=$B$5)*((Jahresplan!LD$6:LD$10="U")+(Jahresplan!LD$6:LD$10="K")+(Jahresplan!LD$6:LD$10="KK")+(Jahresplan!LD$6:LD$10="F")+(Jahresplan!LD$6:LD$10="S")+(Jahresplan!LD$6:LD$10="UB")))+SUMPRODUCT((Stammdaten!$C$5:$C$9=$B$5)*(Jahresplan!LD$6:LD$10="H"))*0.5)</f>
        <v/>
      </c>
      <c r="D322" s="35">
        <f>IFERROR(SUMPRODUCT((COUNTIFS(Stammdaten!$D$5:$D$9,Feiertage!$C$1:$R$1,Jahresplan!LD$6:LD$10,"")*($B$5="alle")+COUNTIFS(Stammdaten!$C$5:$C$9,$B$5,Stammdaten!$D$5:$D$9,Feiertage!$C$1:$R$1,Jahresplan!LD$6:LD$10,"")*($B$5&lt;&gt;"alle"))*INDEX(Feiertage!$C$2:$R$20,MATCH($A322,Feiertage!$A$2:$A$20,0),0)),0)</f>
        <v/>
      </c>
      <c r="E322" s="36">
        <f>IF(AND($B$6="Mo bis Fr",WEEKDAY($A322,2)&gt;5),"",IF(IF($B$5="alle",COUNTA(Stammdaten!$A$5:$A$9),COUNTIF(Stammdaten!$C$5:$C$9,$B$5))=0,"",IF($B$5="alle",COUNTA(Stammdaten!$A$5:$A$9),COUNTIF(Stammdaten!$C$5:$C$9,$B$5))-C322-IF($B$6="alle Tage, auch Feiertage",0,D322)))</f>
        <v/>
      </c>
      <c r="F322" s="37">
        <f>IF(E322="","",IF(E322&lt;$B$4,"ja",""))</f>
        <v/>
      </c>
      <c r="G322" s="38">
        <f t="array" ref="G322">IFERROR(_xlfn.TEXTJOIN(", ",TRUE,IF((Jahresplan!LD$6:LD$10&lt;&gt;"")*(($B$5="alle")+(Stammdaten!$C$5:$C$9=$B$5)),Stammdaten!$A$5:$A$9&amp;" "&amp;Jahresplan!LD$6:LD$10,"")),IF(E322&gt;0,"Namen erst ab Excel 2019, Zahl links stimmt",""))</f>
        <v/>
      </c>
    </row>
    <row r="323">
      <c r="A323" s="32" t="n">
        <v>46702</v>
      </c>
      <c r="B323" s="33" t="inlineStr">
        <is>
          <t>Do</t>
        </is>
      </c>
      <c r="C323" s="34">
        <f>IF($B$5="alle",COUNTIF(Jahresplan!LE$6:LE$10,"U")+COUNTIF(Jahresplan!LE$6:LE$10,"K")+COUNTIF(Jahresplan!LE$6:LE$10,"KK")+COUNTIF(Jahresplan!LE$6:LE$10,"F")+COUNTIF(Jahresplan!LE$6:LE$10,"S")+COUNTIF(Jahresplan!LE$6:LE$10,"UB")+COUNTIF(Jahresplan!LE$6:LE$10,"H")*0.5,SUMPRODUCT((Stammdaten!$C$5:$C$9=$B$5)*((Jahresplan!LE$6:LE$10="U")+(Jahresplan!LE$6:LE$10="K")+(Jahresplan!LE$6:LE$10="KK")+(Jahresplan!LE$6:LE$10="F")+(Jahresplan!LE$6:LE$10="S")+(Jahresplan!LE$6:LE$10="UB")))+SUMPRODUCT((Stammdaten!$C$5:$C$9=$B$5)*(Jahresplan!LE$6:LE$10="H"))*0.5)</f>
        <v/>
      </c>
      <c r="D323" s="35">
        <f>IFERROR(SUMPRODUCT((COUNTIFS(Stammdaten!$D$5:$D$9,Feiertage!$C$1:$R$1,Jahresplan!LE$6:LE$10,"")*($B$5="alle")+COUNTIFS(Stammdaten!$C$5:$C$9,$B$5,Stammdaten!$D$5:$D$9,Feiertage!$C$1:$R$1,Jahresplan!LE$6:LE$10,"")*($B$5&lt;&gt;"alle"))*INDEX(Feiertage!$C$2:$R$20,MATCH($A323,Feiertage!$A$2:$A$20,0),0)),0)</f>
        <v/>
      </c>
      <c r="E323" s="36">
        <f>IF(AND($B$6="Mo bis Fr",WEEKDAY($A323,2)&gt;5),"",IF(IF($B$5="alle",COUNTA(Stammdaten!$A$5:$A$9),COUNTIF(Stammdaten!$C$5:$C$9,$B$5))=0,"",IF($B$5="alle",COUNTA(Stammdaten!$A$5:$A$9),COUNTIF(Stammdaten!$C$5:$C$9,$B$5))-C323-IF($B$6="alle Tage, auch Feiertage",0,D323)))</f>
        <v/>
      </c>
      <c r="F323" s="37">
        <f>IF(E323="","",IF(E323&lt;$B$4,"ja",""))</f>
        <v/>
      </c>
      <c r="G323" s="38">
        <f t="array" ref="G323">IFERROR(_xlfn.TEXTJOIN(", ",TRUE,IF((Jahresplan!LE$6:LE$10&lt;&gt;"")*(($B$5="alle")+(Stammdaten!$C$5:$C$9=$B$5)),Stammdaten!$A$5:$A$9&amp;" "&amp;Jahresplan!LE$6:LE$10,"")),IF(E323&gt;0,"Namen erst ab Excel 2019, Zahl links stimmt",""))</f>
        <v/>
      </c>
    </row>
    <row r="324">
      <c r="A324" s="32" t="n">
        <v>46703</v>
      </c>
      <c r="B324" s="33" t="inlineStr">
        <is>
          <t>Fr</t>
        </is>
      </c>
      <c r="C324" s="34">
        <f>IF($B$5="alle",COUNTIF(Jahresplan!LF$6:LF$10,"U")+COUNTIF(Jahresplan!LF$6:LF$10,"K")+COUNTIF(Jahresplan!LF$6:LF$10,"KK")+COUNTIF(Jahresplan!LF$6:LF$10,"F")+COUNTIF(Jahresplan!LF$6:LF$10,"S")+COUNTIF(Jahresplan!LF$6:LF$10,"UB")+COUNTIF(Jahresplan!LF$6:LF$10,"H")*0.5,SUMPRODUCT((Stammdaten!$C$5:$C$9=$B$5)*((Jahresplan!LF$6:LF$10="U")+(Jahresplan!LF$6:LF$10="K")+(Jahresplan!LF$6:LF$10="KK")+(Jahresplan!LF$6:LF$10="F")+(Jahresplan!LF$6:LF$10="S")+(Jahresplan!LF$6:LF$10="UB")))+SUMPRODUCT((Stammdaten!$C$5:$C$9=$B$5)*(Jahresplan!LF$6:LF$10="H"))*0.5)</f>
        <v/>
      </c>
      <c r="D324" s="35">
        <f>IFERROR(SUMPRODUCT((COUNTIFS(Stammdaten!$D$5:$D$9,Feiertage!$C$1:$R$1,Jahresplan!LF$6:LF$10,"")*($B$5="alle")+COUNTIFS(Stammdaten!$C$5:$C$9,$B$5,Stammdaten!$D$5:$D$9,Feiertage!$C$1:$R$1,Jahresplan!LF$6:LF$10,"")*($B$5&lt;&gt;"alle"))*INDEX(Feiertage!$C$2:$R$20,MATCH($A324,Feiertage!$A$2:$A$20,0),0)),0)</f>
        <v/>
      </c>
      <c r="E324" s="36">
        <f>IF(AND($B$6="Mo bis Fr",WEEKDAY($A324,2)&gt;5),"",IF(IF($B$5="alle",COUNTA(Stammdaten!$A$5:$A$9),COUNTIF(Stammdaten!$C$5:$C$9,$B$5))=0,"",IF($B$5="alle",COUNTA(Stammdaten!$A$5:$A$9),COUNTIF(Stammdaten!$C$5:$C$9,$B$5))-C324-IF($B$6="alle Tage, auch Feiertage",0,D324)))</f>
        <v/>
      </c>
      <c r="F324" s="37">
        <f>IF(E324="","",IF(E324&lt;$B$4,"ja",""))</f>
        <v/>
      </c>
      <c r="G324" s="38">
        <f t="array" ref="G324">IFERROR(_xlfn.TEXTJOIN(", ",TRUE,IF((Jahresplan!LF$6:LF$10&lt;&gt;"")*(($B$5="alle")+(Stammdaten!$C$5:$C$9=$B$5)),Stammdaten!$A$5:$A$9&amp;" "&amp;Jahresplan!LF$6:LF$10,"")),IF(E324&gt;0,"Namen erst ab Excel 2019, Zahl links stimmt",""))</f>
        <v/>
      </c>
    </row>
    <row r="325">
      <c r="A325" s="32" t="n">
        <v>46704</v>
      </c>
      <c r="B325" s="39" t="inlineStr">
        <is>
          <t>Sa</t>
        </is>
      </c>
      <c r="C325" s="34">
        <f>IF($B$5="alle",COUNTIF(Jahresplan!LG$6:LG$10,"U")+COUNTIF(Jahresplan!LG$6:LG$10,"K")+COUNTIF(Jahresplan!LG$6:LG$10,"KK")+COUNTIF(Jahresplan!LG$6:LG$10,"F")+COUNTIF(Jahresplan!LG$6:LG$10,"S")+COUNTIF(Jahresplan!LG$6:LG$10,"UB")+COUNTIF(Jahresplan!LG$6:LG$10,"H")*0.5,SUMPRODUCT((Stammdaten!$C$5:$C$9=$B$5)*((Jahresplan!LG$6:LG$10="U")+(Jahresplan!LG$6:LG$10="K")+(Jahresplan!LG$6:LG$10="KK")+(Jahresplan!LG$6:LG$10="F")+(Jahresplan!LG$6:LG$10="S")+(Jahresplan!LG$6:LG$10="UB")))+SUMPRODUCT((Stammdaten!$C$5:$C$9=$B$5)*(Jahresplan!LG$6:LG$10="H"))*0.5)</f>
        <v/>
      </c>
      <c r="D325" s="35">
        <f>IFERROR(SUMPRODUCT((COUNTIFS(Stammdaten!$D$5:$D$9,Feiertage!$C$1:$R$1,Jahresplan!LG$6:LG$10,"")*($B$5="alle")+COUNTIFS(Stammdaten!$C$5:$C$9,$B$5,Stammdaten!$D$5:$D$9,Feiertage!$C$1:$R$1,Jahresplan!LG$6:LG$10,"")*($B$5&lt;&gt;"alle"))*INDEX(Feiertage!$C$2:$R$20,MATCH($A325,Feiertage!$A$2:$A$20,0),0)),0)</f>
        <v/>
      </c>
      <c r="E325" s="36">
        <f>IF(AND($B$6="Mo bis Fr",WEEKDAY($A325,2)&gt;5),"",IF(IF($B$5="alle",COUNTA(Stammdaten!$A$5:$A$9),COUNTIF(Stammdaten!$C$5:$C$9,$B$5))=0,"",IF($B$5="alle",COUNTA(Stammdaten!$A$5:$A$9),COUNTIF(Stammdaten!$C$5:$C$9,$B$5))-C325-IF($B$6="alle Tage, auch Feiertage",0,D325)))</f>
        <v/>
      </c>
      <c r="F325" s="37">
        <f>IF(E325="","",IF(E325&lt;$B$4,"ja",""))</f>
        <v/>
      </c>
      <c r="G325" s="38">
        <f t="array" ref="G325">IFERROR(_xlfn.TEXTJOIN(", ",TRUE,IF((Jahresplan!LG$6:LG$10&lt;&gt;"")*(($B$5="alle")+(Stammdaten!$C$5:$C$9=$B$5)),Stammdaten!$A$5:$A$9&amp;" "&amp;Jahresplan!LG$6:LG$10,"")),IF(E325&gt;0,"Namen erst ab Excel 2019, Zahl links stimmt",""))</f>
        <v/>
      </c>
    </row>
    <row r="326">
      <c r="A326" s="32" t="n">
        <v>46705</v>
      </c>
      <c r="B326" s="39" t="inlineStr">
        <is>
          <t>So</t>
        </is>
      </c>
      <c r="C326" s="34">
        <f>IF($B$5="alle",COUNTIF(Jahresplan!LH$6:LH$10,"U")+COUNTIF(Jahresplan!LH$6:LH$10,"K")+COUNTIF(Jahresplan!LH$6:LH$10,"KK")+COUNTIF(Jahresplan!LH$6:LH$10,"F")+COUNTIF(Jahresplan!LH$6:LH$10,"S")+COUNTIF(Jahresplan!LH$6:LH$10,"UB")+COUNTIF(Jahresplan!LH$6:LH$10,"H")*0.5,SUMPRODUCT((Stammdaten!$C$5:$C$9=$B$5)*((Jahresplan!LH$6:LH$10="U")+(Jahresplan!LH$6:LH$10="K")+(Jahresplan!LH$6:LH$10="KK")+(Jahresplan!LH$6:LH$10="F")+(Jahresplan!LH$6:LH$10="S")+(Jahresplan!LH$6:LH$10="UB")))+SUMPRODUCT((Stammdaten!$C$5:$C$9=$B$5)*(Jahresplan!LH$6:LH$10="H"))*0.5)</f>
        <v/>
      </c>
      <c r="D326" s="35">
        <f>IFERROR(SUMPRODUCT((COUNTIFS(Stammdaten!$D$5:$D$9,Feiertage!$C$1:$R$1,Jahresplan!LH$6:LH$10,"")*($B$5="alle")+COUNTIFS(Stammdaten!$C$5:$C$9,$B$5,Stammdaten!$D$5:$D$9,Feiertage!$C$1:$R$1,Jahresplan!LH$6:LH$10,"")*($B$5&lt;&gt;"alle"))*INDEX(Feiertage!$C$2:$R$20,MATCH($A326,Feiertage!$A$2:$A$20,0),0)),0)</f>
        <v/>
      </c>
      <c r="E326" s="36">
        <f>IF(AND($B$6="Mo bis Fr",WEEKDAY($A326,2)&gt;5),"",IF(IF($B$5="alle",COUNTA(Stammdaten!$A$5:$A$9),COUNTIF(Stammdaten!$C$5:$C$9,$B$5))=0,"",IF($B$5="alle",COUNTA(Stammdaten!$A$5:$A$9),COUNTIF(Stammdaten!$C$5:$C$9,$B$5))-C326-IF($B$6="alle Tage, auch Feiertage",0,D326)))</f>
        <v/>
      </c>
      <c r="F326" s="37">
        <f>IF(E326="","",IF(E326&lt;$B$4,"ja",""))</f>
        <v/>
      </c>
      <c r="G326" s="38">
        <f t="array" ref="G326">IFERROR(_xlfn.TEXTJOIN(", ",TRUE,IF((Jahresplan!LH$6:LH$10&lt;&gt;"")*(($B$5="alle")+(Stammdaten!$C$5:$C$9=$B$5)),Stammdaten!$A$5:$A$9&amp;" "&amp;Jahresplan!LH$6:LH$10,"")),IF(E326&gt;0,"Namen erst ab Excel 2019, Zahl links stimmt",""))</f>
        <v/>
      </c>
    </row>
    <row r="327">
      <c r="A327" s="32" t="n">
        <v>46706</v>
      </c>
      <c r="B327" s="33" t="inlineStr">
        <is>
          <t>Mo</t>
        </is>
      </c>
      <c r="C327" s="34">
        <f>IF($B$5="alle",COUNTIF(Jahresplan!LI$6:LI$10,"U")+COUNTIF(Jahresplan!LI$6:LI$10,"K")+COUNTIF(Jahresplan!LI$6:LI$10,"KK")+COUNTIF(Jahresplan!LI$6:LI$10,"F")+COUNTIF(Jahresplan!LI$6:LI$10,"S")+COUNTIF(Jahresplan!LI$6:LI$10,"UB")+COUNTIF(Jahresplan!LI$6:LI$10,"H")*0.5,SUMPRODUCT((Stammdaten!$C$5:$C$9=$B$5)*((Jahresplan!LI$6:LI$10="U")+(Jahresplan!LI$6:LI$10="K")+(Jahresplan!LI$6:LI$10="KK")+(Jahresplan!LI$6:LI$10="F")+(Jahresplan!LI$6:LI$10="S")+(Jahresplan!LI$6:LI$10="UB")))+SUMPRODUCT((Stammdaten!$C$5:$C$9=$B$5)*(Jahresplan!LI$6:LI$10="H"))*0.5)</f>
        <v/>
      </c>
      <c r="D327" s="35">
        <f>IFERROR(SUMPRODUCT((COUNTIFS(Stammdaten!$D$5:$D$9,Feiertage!$C$1:$R$1,Jahresplan!LI$6:LI$10,"")*($B$5="alle")+COUNTIFS(Stammdaten!$C$5:$C$9,$B$5,Stammdaten!$D$5:$D$9,Feiertage!$C$1:$R$1,Jahresplan!LI$6:LI$10,"")*($B$5&lt;&gt;"alle"))*INDEX(Feiertage!$C$2:$R$20,MATCH($A327,Feiertage!$A$2:$A$20,0),0)),0)</f>
        <v/>
      </c>
      <c r="E327" s="36">
        <f>IF(AND($B$6="Mo bis Fr",WEEKDAY($A327,2)&gt;5),"",IF(IF($B$5="alle",COUNTA(Stammdaten!$A$5:$A$9),COUNTIF(Stammdaten!$C$5:$C$9,$B$5))=0,"",IF($B$5="alle",COUNTA(Stammdaten!$A$5:$A$9),COUNTIF(Stammdaten!$C$5:$C$9,$B$5))-C327-IF($B$6="alle Tage, auch Feiertage",0,D327)))</f>
        <v/>
      </c>
      <c r="F327" s="37">
        <f>IF(E327="","",IF(E327&lt;$B$4,"ja",""))</f>
        <v/>
      </c>
      <c r="G327" s="38">
        <f t="array" ref="G327">IFERROR(_xlfn.TEXTJOIN(", ",TRUE,IF((Jahresplan!LI$6:LI$10&lt;&gt;"")*(($B$5="alle")+(Stammdaten!$C$5:$C$9=$B$5)),Stammdaten!$A$5:$A$9&amp;" "&amp;Jahresplan!LI$6:LI$10,"")),IF(E327&gt;0,"Namen erst ab Excel 2019, Zahl links stimmt",""))</f>
        <v/>
      </c>
    </row>
    <row r="328">
      <c r="A328" s="32" t="n">
        <v>46707</v>
      </c>
      <c r="B328" s="33" t="inlineStr">
        <is>
          <t>Di</t>
        </is>
      </c>
      <c r="C328" s="34">
        <f>IF($B$5="alle",COUNTIF(Jahresplan!LJ$6:LJ$10,"U")+COUNTIF(Jahresplan!LJ$6:LJ$10,"K")+COUNTIF(Jahresplan!LJ$6:LJ$10,"KK")+COUNTIF(Jahresplan!LJ$6:LJ$10,"F")+COUNTIF(Jahresplan!LJ$6:LJ$10,"S")+COUNTIF(Jahresplan!LJ$6:LJ$10,"UB")+COUNTIF(Jahresplan!LJ$6:LJ$10,"H")*0.5,SUMPRODUCT((Stammdaten!$C$5:$C$9=$B$5)*((Jahresplan!LJ$6:LJ$10="U")+(Jahresplan!LJ$6:LJ$10="K")+(Jahresplan!LJ$6:LJ$10="KK")+(Jahresplan!LJ$6:LJ$10="F")+(Jahresplan!LJ$6:LJ$10="S")+(Jahresplan!LJ$6:LJ$10="UB")))+SUMPRODUCT((Stammdaten!$C$5:$C$9=$B$5)*(Jahresplan!LJ$6:LJ$10="H"))*0.5)</f>
        <v/>
      </c>
      <c r="D328" s="35">
        <f>IFERROR(SUMPRODUCT((COUNTIFS(Stammdaten!$D$5:$D$9,Feiertage!$C$1:$R$1,Jahresplan!LJ$6:LJ$10,"")*($B$5="alle")+COUNTIFS(Stammdaten!$C$5:$C$9,$B$5,Stammdaten!$D$5:$D$9,Feiertage!$C$1:$R$1,Jahresplan!LJ$6:LJ$10,"")*($B$5&lt;&gt;"alle"))*INDEX(Feiertage!$C$2:$R$20,MATCH($A328,Feiertage!$A$2:$A$20,0),0)),0)</f>
        <v/>
      </c>
      <c r="E328" s="36">
        <f>IF(AND($B$6="Mo bis Fr",WEEKDAY($A328,2)&gt;5),"",IF(IF($B$5="alle",COUNTA(Stammdaten!$A$5:$A$9),COUNTIF(Stammdaten!$C$5:$C$9,$B$5))=0,"",IF($B$5="alle",COUNTA(Stammdaten!$A$5:$A$9),COUNTIF(Stammdaten!$C$5:$C$9,$B$5))-C328-IF($B$6="alle Tage, auch Feiertage",0,D328)))</f>
        <v/>
      </c>
      <c r="F328" s="37">
        <f>IF(E328="","",IF(E328&lt;$B$4,"ja",""))</f>
        <v/>
      </c>
      <c r="G328" s="38">
        <f t="array" ref="G328">IFERROR(_xlfn.TEXTJOIN(", ",TRUE,IF((Jahresplan!LJ$6:LJ$10&lt;&gt;"")*(($B$5="alle")+(Stammdaten!$C$5:$C$9=$B$5)),Stammdaten!$A$5:$A$9&amp;" "&amp;Jahresplan!LJ$6:LJ$10,"")),IF(E328&gt;0,"Namen erst ab Excel 2019, Zahl links stimmt",""))</f>
        <v/>
      </c>
    </row>
    <row r="329">
      <c r="A329" s="32" t="n">
        <v>46708</v>
      </c>
      <c r="B329" s="33" t="inlineStr">
        <is>
          <t>Mi</t>
        </is>
      </c>
      <c r="C329" s="34">
        <f>IF($B$5="alle",COUNTIF(Jahresplan!LK$6:LK$10,"U")+COUNTIF(Jahresplan!LK$6:LK$10,"K")+COUNTIF(Jahresplan!LK$6:LK$10,"KK")+COUNTIF(Jahresplan!LK$6:LK$10,"F")+COUNTIF(Jahresplan!LK$6:LK$10,"S")+COUNTIF(Jahresplan!LK$6:LK$10,"UB")+COUNTIF(Jahresplan!LK$6:LK$10,"H")*0.5,SUMPRODUCT((Stammdaten!$C$5:$C$9=$B$5)*((Jahresplan!LK$6:LK$10="U")+(Jahresplan!LK$6:LK$10="K")+(Jahresplan!LK$6:LK$10="KK")+(Jahresplan!LK$6:LK$10="F")+(Jahresplan!LK$6:LK$10="S")+(Jahresplan!LK$6:LK$10="UB")))+SUMPRODUCT((Stammdaten!$C$5:$C$9=$B$5)*(Jahresplan!LK$6:LK$10="H"))*0.5)</f>
        <v/>
      </c>
      <c r="D329" s="35">
        <f>IFERROR(SUMPRODUCT((COUNTIFS(Stammdaten!$D$5:$D$9,Feiertage!$C$1:$R$1,Jahresplan!LK$6:LK$10,"")*($B$5="alle")+COUNTIFS(Stammdaten!$C$5:$C$9,$B$5,Stammdaten!$D$5:$D$9,Feiertage!$C$1:$R$1,Jahresplan!LK$6:LK$10,"")*($B$5&lt;&gt;"alle"))*INDEX(Feiertage!$C$2:$R$20,MATCH($A329,Feiertage!$A$2:$A$20,0),0)),0)</f>
        <v/>
      </c>
      <c r="E329" s="36">
        <f>IF(AND($B$6="Mo bis Fr",WEEKDAY($A329,2)&gt;5),"",IF(IF($B$5="alle",COUNTA(Stammdaten!$A$5:$A$9),COUNTIF(Stammdaten!$C$5:$C$9,$B$5))=0,"",IF($B$5="alle",COUNTA(Stammdaten!$A$5:$A$9),COUNTIF(Stammdaten!$C$5:$C$9,$B$5))-C329-IF($B$6="alle Tage, auch Feiertage",0,D329)))</f>
        <v/>
      </c>
      <c r="F329" s="37">
        <f>IF(E329="","",IF(E329&lt;$B$4,"ja",""))</f>
        <v/>
      </c>
      <c r="G329" s="38">
        <f t="array" ref="G329">IFERROR(_xlfn.TEXTJOIN(", ",TRUE,IF((Jahresplan!LK$6:LK$10&lt;&gt;"")*(($B$5="alle")+(Stammdaten!$C$5:$C$9=$B$5)),Stammdaten!$A$5:$A$9&amp;" "&amp;Jahresplan!LK$6:LK$10,"")),IF(E329&gt;0,"Namen erst ab Excel 2019, Zahl links stimmt",""))</f>
        <v/>
      </c>
    </row>
    <row r="330">
      <c r="A330" s="32" t="n">
        <v>46709</v>
      </c>
      <c r="B330" s="33" t="inlineStr">
        <is>
          <t>Do</t>
        </is>
      </c>
      <c r="C330" s="34">
        <f>IF($B$5="alle",COUNTIF(Jahresplan!LL$6:LL$10,"U")+COUNTIF(Jahresplan!LL$6:LL$10,"K")+COUNTIF(Jahresplan!LL$6:LL$10,"KK")+COUNTIF(Jahresplan!LL$6:LL$10,"F")+COUNTIF(Jahresplan!LL$6:LL$10,"S")+COUNTIF(Jahresplan!LL$6:LL$10,"UB")+COUNTIF(Jahresplan!LL$6:LL$10,"H")*0.5,SUMPRODUCT((Stammdaten!$C$5:$C$9=$B$5)*((Jahresplan!LL$6:LL$10="U")+(Jahresplan!LL$6:LL$10="K")+(Jahresplan!LL$6:LL$10="KK")+(Jahresplan!LL$6:LL$10="F")+(Jahresplan!LL$6:LL$10="S")+(Jahresplan!LL$6:LL$10="UB")))+SUMPRODUCT((Stammdaten!$C$5:$C$9=$B$5)*(Jahresplan!LL$6:LL$10="H"))*0.5)</f>
        <v/>
      </c>
      <c r="D330" s="35">
        <f>IFERROR(SUMPRODUCT((COUNTIFS(Stammdaten!$D$5:$D$9,Feiertage!$C$1:$R$1,Jahresplan!LL$6:LL$10,"")*($B$5="alle")+COUNTIFS(Stammdaten!$C$5:$C$9,$B$5,Stammdaten!$D$5:$D$9,Feiertage!$C$1:$R$1,Jahresplan!LL$6:LL$10,"")*($B$5&lt;&gt;"alle"))*INDEX(Feiertage!$C$2:$R$20,MATCH($A330,Feiertage!$A$2:$A$20,0),0)),0)</f>
        <v/>
      </c>
      <c r="E330" s="36">
        <f>IF(AND($B$6="Mo bis Fr",WEEKDAY($A330,2)&gt;5),"",IF(IF($B$5="alle",COUNTA(Stammdaten!$A$5:$A$9),COUNTIF(Stammdaten!$C$5:$C$9,$B$5))=0,"",IF($B$5="alle",COUNTA(Stammdaten!$A$5:$A$9),COUNTIF(Stammdaten!$C$5:$C$9,$B$5))-C330-IF($B$6="alle Tage, auch Feiertage",0,D330)))</f>
        <v/>
      </c>
      <c r="F330" s="37">
        <f>IF(E330="","",IF(E330&lt;$B$4,"ja",""))</f>
        <v/>
      </c>
      <c r="G330" s="38">
        <f t="array" ref="G330">IFERROR(_xlfn.TEXTJOIN(", ",TRUE,IF((Jahresplan!LL$6:LL$10&lt;&gt;"")*(($B$5="alle")+(Stammdaten!$C$5:$C$9=$B$5)),Stammdaten!$A$5:$A$9&amp;" "&amp;Jahresplan!LL$6:LL$10,"")),IF(E330&gt;0,"Namen erst ab Excel 2019, Zahl links stimmt",""))</f>
        <v/>
      </c>
    </row>
    <row r="331">
      <c r="A331" s="32" t="n">
        <v>46710</v>
      </c>
      <c r="B331" s="33" t="inlineStr">
        <is>
          <t>Fr</t>
        </is>
      </c>
      <c r="C331" s="34">
        <f>IF($B$5="alle",COUNTIF(Jahresplan!LM$6:LM$10,"U")+COUNTIF(Jahresplan!LM$6:LM$10,"K")+COUNTIF(Jahresplan!LM$6:LM$10,"KK")+COUNTIF(Jahresplan!LM$6:LM$10,"F")+COUNTIF(Jahresplan!LM$6:LM$10,"S")+COUNTIF(Jahresplan!LM$6:LM$10,"UB")+COUNTIF(Jahresplan!LM$6:LM$10,"H")*0.5,SUMPRODUCT((Stammdaten!$C$5:$C$9=$B$5)*((Jahresplan!LM$6:LM$10="U")+(Jahresplan!LM$6:LM$10="K")+(Jahresplan!LM$6:LM$10="KK")+(Jahresplan!LM$6:LM$10="F")+(Jahresplan!LM$6:LM$10="S")+(Jahresplan!LM$6:LM$10="UB")))+SUMPRODUCT((Stammdaten!$C$5:$C$9=$B$5)*(Jahresplan!LM$6:LM$10="H"))*0.5)</f>
        <v/>
      </c>
      <c r="D331" s="35">
        <f>IFERROR(SUMPRODUCT((COUNTIFS(Stammdaten!$D$5:$D$9,Feiertage!$C$1:$R$1,Jahresplan!LM$6:LM$10,"")*($B$5="alle")+COUNTIFS(Stammdaten!$C$5:$C$9,$B$5,Stammdaten!$D$5:$D$9,Feiertage!$C$1:$R$1,Jahresplan!LM$6:LM$10,"")*($B$5&lt;&gt;"alle"))*INDEX(Feiertage!$C$2:$R$20,MATCH($A331,Feiertage!$A$2:$A$20,0),0)),0)</f>
        <v/>
      </c>
      <c r="E331" s="36">
        <f>IF(AND($B$6="Mo bis Fr",WEEKDAY($A331,2)&gt;5),"",IF(IF($B$5="alle",COUNTA(Stammdaten!$A$5:$A$9),COUNTIF(Stammdaten!$C$5:$C$9,$B$5))=0,"",IF($B$5="alle",COUNTA(Stammdaten!$A$5:$A$9),COUNTIF(Stammdaten!$C$5:$C$9,$B$5))-C331-IF($B$6="alle Tage, auch Feiertage",0,D331)))</f>
        <v/>
      </c>
      <c r="F331" s="37">
        <f>IF(E331="","",IF(E331&lt;$B$4,"ja",""))</f>
        <v/>
      </c>
      <c r="G331" s="38">
        <f t="array" ref="G331">IFERROR(_xlfn.TEXTJOIN(", ",TRUE,IF((Jahresplan!LM$6:LM$10&lt;&gt;"")*(($B$5="alle")+(Stammdaten!$C$5:$C$9=$B$5)),Stammdaten!$A$5:$A$9&amp;" "&amp;Jahresplan!LM$6:LM$10,"")),IF(E331&gt;0,"Namen erst ab Excel 2019, Zahl links stimmt",""))</f>
        <v/>
      </c>
    </row>
    <row r="332">
      <c r="A332" s="32" t="n">
        <v>46711</v>
      </c>
      <c r="B332" s="39" t="inlineStr">
        <is>
          <t>Sa</t>
        </is>
      </c>
      <c r="C332" s="34">
        <f>IF($B$5="alle",COUNTIF(Jahresplan!LN$6:LN$10,"U")+COUNTIF(Jahresplan!LN$6:LN$10,"K")+COUNTIF(Jahresplan!LN$6:LN$10,"KK")+COUNTIF(Jahresplan!LN$6:LN$10,"F")+COUNTIF(Jahresplan!LN$6:LN$10,"S")+COUNTIF(Jahresplan!LN$6:LN$10,"UB")+COUNTIF(Jahresplan!LN$6:LN$10,"H")*0.5,SUMPRODUCT((Stammdaten!$C$5:$C$9=$B$5)*((Jahresplan!LN$6:LN$10="U")+(Jahresplan!LN$6:LN$10="K")+(Jahresplan!LN$6:LN$10="KK")+(Jahresplan!LN$6:LN$10="F")+(Jahresplan!LN$6:LN$10="S")+(Jahresplan!LN$6:LN$10="UB")))+SUMPRODUCT((Stammdaten!$C$5:$C$9=$B$5)*(Jahresplan!LN$6:LN$10="H"))*0.5)</f>
        <v/>
      </c>
      <c r="D332" s="35">
        <f>IFERROR(SUMPRODUCT((COUNTIFS(Stammdaten!$D$5:$D$9,Feiertage!$C$1:$R$1,Jahresplan!LN$6:LN$10,"")*($B$5="alle")+COUNTIFS(Stammdaten!$C$5:$C$9,$B$5,Stammdaten!$D$5:$D$9,Feiertage!$C$1:$R$1,Jahresplan!LN$6:LN$10,"")*($B$5&lt;&gt;"alle"))*INDEX(Feiertage!$C$2:$R$20,MATCH($A332,Feiertage!$A$2:$A$20,0),0)),0)</f>
        <v/>
      </c>
      <c r="E332" s="36">
        <f>IF(AND($B$6="Mo bis Fr",WEEKDAY($A332,2)&gt;5),"",IF(IF($B$5="alle",COUNTA(Stammdaten!$A$5:$A$9),COUNTIF(Stammdaten!$C$5:$C$9,$B$5))=0,"",IF($B$5="alle",COUNTA(Stammdaten!$A$5:$A$9),COUNTIF(Stammdaten!$C$5:$C$9,$B$5))-C332-IF($B$6="alle Tage, auch Feiertage",0,D332)))</f>
        <v/>
      </c>
      <c r="F332" s="37">
        <f>IF(E332="","",IF(E332&lt;$B$4,"ja",""))</f>
        <v/>
      </c>
      <c r="G332" s="38">
        <f t="array" ref="G332">IFERROR(_xlfn.TEXTJOIN(", ",TRUE,IF((Jahresplan!LN$6:LN$10&lt;&gt;"")*(($B$5="alle")+(Stammdaten!$C$5:$C$9=$B$5)),Stammdaten!$A$5:$A$9&amp;" "&amp;Jahresplan!LN$6:LN$10,"")),IF(E332&gt;0,"Namen erst ab Excel 2019, Zahl links stimmt",""))</f>
        <v/>
      </c>
    </row>
    <row r="333">
      <c r="A333" s="32" t="n">
        <v>46712</v>
      </c>
      <c r="B333" s="39" t="inlineStr">
        <is>
          <t>So</t>
        </is>
      </c>
      <c r="C333" s="34">
        <f>IF($B$5="alle",COUNTIF(Jahresplan!LO$6:LO$10,"U")+COUNTIF(Jahresplan!LO$6:LO$10,"K")+COUNTIF(Jahresplan!LO$6:LO$10,"KK")+COUNTIF(Jahresplan!LO$6:LO$10,"F")+COUNTIF(Jahresplan!LO$6:LO$10,"S")+COUNTIF(Jahresplan!LO$6:LO$10,"UB")+COUNTIF(Jahresplan!LO$6:LO$10,"H")*0.5,SUMPRODUCT((Stammdaten!$C$5:$C$9=$B$5)*((Jahresplan!LO$6:LO$10="U")+(Jahresplan!LO$6:LO$10="K")+(Jahresplan!LO$6:LO$10="KK")+(Jahresplan!LO$6:LO$10="F")+(Jahresplan!LO$6:LO$10="S")+(Jahresplan!LO$6:LO$10="UB")))+SUMPRODUCT((Stammdaten!$C$5:$C$9=$B$5)*(Jahresplan!LO$6:LO$10="H"))*0.5)</f>
        <v/>
      </c>
      <c r="D333" s="35">
        <f>IFERROR(SUMPRODUCT((COUNTIFS(Stammdaten!$D$5:$D$9,Feiertage!$C$1:$R$1,Jahresplan!LO$6:LO$10,"")*($B$5="alle")+COUNTIFS(Stammdaten!$C$5:$C$9,$B$5,Stammdaten!$D$5:$D$9,Feiertage!$C$1:$R$1,Jahresplan!LO$6:LO$10,"")*($B$5&lt;&gt;"alle"))*INDEX(Feiertage!$C$2:$R$20,MATCH($A333,Feiertage!$A$2:$A$20,0),0)),0)</f>
        <v/>
      </c>
      <c r="E333" s="36">
        <f>IF(AND($B$6="Mo bis Fr",WEEKDAY($A333,2)&gt;5),"",IF(IF($B$5="alle",COUNTA(Stammdaten!$A$5:$A$9),COUNTIF(Stammdaten!$C$5:$C$9,$B$5))=0,"",IF($B$5="alle",COUNTA(Stammdaten!$A$5:$A$9),COUNTIF(Stammdaten!$C$5:$C$9,$B$5))-C333-IF($B$6="alle Tage, auch Feiertage",0,D333)))</f>
        <v/>
      </c>
      <c r="F333" s="37">
        <f>IF(E333="","",IF(E333&lt;$B$4,"ja",""))</f>
        <v/>
      </c>
      <c r="G333" s="38">
        <f t="array" ref="G333">IFERROR(_xlfn.TEXTJOIN(", ",TRUE,IF((Jahresplan!LO$6:LO$10&lt;&gt;"")*(($B$5="alle")+(Stammdaten!$C$5:$C$9=$B$5)),Stammdaten!$A$5:$A$9&amp;" "&amp;Jahresplan!LO$6:LO$10,"")),IF(E333&gt;0,"Namen erst ab Excel 2019, Zahl links stimmt",""))</f>
        <v/>
      </c>
    </row>
    <row r="334">
      <c r="A334" s="32" t="n">
        <v>46713</v>
      </c>
      <c r="B334" s="33" t="inlineStr">
        <is>
          <t>Mo</t>
        </is>
      </c>
      <c r="C334" s="34">
        <f>IF($B$5="alle",COUNTIF(Jahresplan!LP$6:LP$10,"U")+COUNTIF(Jahresplan!LP$6:LP$10,"K")+COUNTIF(Jahresplan!LP$6:LP$10,"KK")+COUNTIF(Jahresplan!LP$6:LP$10,"F")+COUNTIF(Jahresplan!LP$6:LP$10,"S")+COUNTIF(Jahresplan!LP$6:LP$10,"UB")+COUNTIF(Jahresplan!LP$6:LP$10,"H")*0.5,SUMPRODUCT((Stammdaten!$C$5:$C$9=$B$5)*((Jahresplan!LP$6:LP$10="U")+(Jahresplan!LP$6:LP$10="K")+(Jahresplan!LP$6:LP$10="KK")+(Jahresplan!LP$6:LP$10="F")+(Jahresplan!LP$6:LP$10="S")+(Jahresplan!LP$6:LP$10="UB")))+SUMPRODUCT((Stammdaten!$C$5:$C$9=$B$5)*(Jahresplan!LP$6:LP$10="H"))*0.5)</f>
        <v/>
      </c>
      <c r="D334" s="35">
        <f>IFERROR(SUMPRODUCT((COUNTIFS(Stammdaten!$D$5:$D$9,Feiertage!$C$1:$R$1,Jahresplan!LP$6:LP$10,"")*($B$5="alle")+COUNTIFS(Stammdaten!$C$5:$C$9,$B$5,Stammdaten!$D$5:$D$9,Feiertage!$C$1:$R$1,Jahresplan!LP$6:LP$10,"")*($B$5&lt;&gt;"alle"))*INDEX(Feiertage!$C$2:$R$20,MATCH($A334,Feiertage!$A$2:$A$20,0),0)),0)</f>
        <v/>
      </c>
      <c r="E334" s="36">
        <f>IF(AND($B$6="Mo bis Fr",WEEKDAY($A334,2)&gt;5),"",IF(IF($B$5="alle",COUNTA(Stammdaten!$A$5:$A$9),COUNTIF(Stammdaten!$C$5:$C$9,$B$5))=0,"",IF($B$5="alle",COUNTA(Stammdaten!$A$5:$A$9),COUNTIF(Stammdaten!$C$5:$C$9,$B$5))-C334-IF($B$6="alle Tage, auch Feiertage",0,D334)))</f>
        <v/>
      </c>
      <c r="F334" s="37">
        <f>IF(E334="","",IF(E334&lt;$B$4,"ja",""))</f>
        <v/>
      </c>
      <c r="G334" s="38">
        <f t="array" ref="G334">IFERROR(_xlfn.TEXTJOIN(", ",TRUE,IF((Jahresplan!LP$6:LP$10&lt;&gt;"")*(($B$5="alle")+(Stammdaten!$C$5:$C$9=$B$5)),Stammdaten!$A$5:$A$9&amp;" "&amp;Jahresplan!LP$6:LP$10,"")),IF(E334&gt;0,"Namen erst ab Excel 2019, Zahl links stimmt",""))</f>
        <v/>
      </c>
    </row>
    <row r="335">
      <c r="A335" s="32" t="n">
        <v>46714</v>
      </c>
      <c r="B335" s="33" t="inlineStr">
        <is>
          <t>Di</t>
        </is>
      </c>
      <c r="C335" s="34">
        <f>IF($B$5="alle",COUNTIF(Jahresplan!LQ$6:LQ$10,"U")+COUNTIF(Jahresplan!LQ$6:LQ$10,"K")+COUNTIF(Jahresplan!LQ$6:LQ$10,"KK")+COUNTIF(Jahresplan!LQ$6:LQ$10,"F")+COUNTIF(Jahresplan!LQ$6:LQ$10,"S")+COUNTIF(Jahresplan!LQ$6:LQ$10,"UB")+COUNTIF(Jahresplan!LQ$6:LQ$10,"H")*0.5,SUMPRODUCT((Stammdaten!$C$5:$C$9=$B$5)*((Jahresplan!LQ$6:LQ$10="U")+(Jahresplan!LQ$6:LQ$10="K")+(Jahresplan!LQ$6:LQ$10="KK")+(Jahresplan!LQ$6:LQ$10="F")+(Jahresplan!LQ$6:LQ$10="S")+(Jahresplan!LQ$6:LQ$10="UB")))+SUMPRODUCT((Stammdaten!$C$5:$C$9=$B$5)*(Jahresplan!LQ$6:LQ$10="H"))*0.5)</f>
        <v/>
      </c>
      <c r="D335" s="35">
        <f>IFERROR(SUMPRODUCT((COUNTIFS(Stammdaten!$D$5:$D$9,Feiertage!$C$1:$R$1,Jahresplan!LQ$6:LQ$10,"")*($B$5="alle")+COUNTIFS(Stammdaten!$C$5:$C$9,$B$5,Stammdaten!$D$5:$D$9,Feiertage!$C$1:$R$1,Jahresplan!LQ$6:LQ$10,"")*($B$5&lt;&gt;"alle"))*INDEX(Feiertage!$C$2:$R$20,MATCH($A335,Feiertage!$A$2:$A$20,0),0)),0)</f>
        <v/>
      </c>
      <c r="E335" s="36">
        <f>IF(AND($B$6="Mo bis Fr",WEEKDAY($A335,2)&gt;5),"",IF(IF($B$5="alle",COUNTA(Stammdaten!$A$5:$A$9),COUNTIF(Stammdaten!$C$5:$C$9,$B$5))=0,"",IF($B$5="alle",COUNTA(Stammdaten!$A$5:$A$9),COUNTIF(Stammdaten!$C$5:$C$9,$B$5))-C335-IF($B$6="alle Tage, auch Feiertage",0,D335)))</f>
        <v/>
      </c>
      <c r="F335" s="37">
        <f>IF(E335="","",IF(E335&lt;$B$4,"ja",""))</f>
        <v/>
      </c>
      <c r="G335" s="38">
        <f t="array" ref="G335">IFERROR(_xlfn.TEXTJOIN(", ",TRUE,IF((Jahresplan!LQ$6:LQ$10&lt;&gt;"")*(($B$5="alle")+(Stammdaten!$C$5:$C$9=$B$5)),Stammdaten!$A$5:$A$9&amp;" "&amp;Jahresplan!LQ$6:LQ$10,"")),IF(E335&gt;0,"Namen erst ab Excel 2019, Zahl links stimmt",""))</f>
        <v/>
      </c>
    </row>
    <row r="336">
      <c r="A336" s="32" t="n">
        <v>46715</v>
      </c>
      <c r="B336" s="33" t="inlineStr">
        <is>
          <t>Mi</t>
        </is>
      </c>
      <c r="C336" s="34">
        <f>IF($B$5="alle",COUNTIF(Jahresplan!LR$6:LR$10,"U")+COUNTIF(Jahresplan!LR$6:LR$10,"K")+COUNTIF(Jahresplan!LR$6:LR$10,"KK")+COUNTIF(Jahresplan!LR$6:LR$10,"F")+COUNTIF(Jahresplan!LR$6:LR$10,"S")+COUNTIF(Jahresplan!LR$6:LR$10,"UB")+COUNTIF(Jahresplan!LR$6:LR$10,"H")*0.5,SUMPRODUCT((Stammdaten!$C$5:$C$9=$B$5)*((Jahresplan!LR$6:LR$10="U")+(Jahresplan!LR$6:LR$10="K")+(Jahresplan!LR$6:LR$10="KK")+(Jahresplan!LR$6:LR$10="F")+(Jahresplan!LR$6:LR$10="S")+(Jahresplan!LR$6:LR$10="UB")))+SUMPRODUCT((Stammdaten!$C$5:$C$9=$B$5)*(Jahresplan!LR$6:LR$10="H"))*0.5)</f>
        <v/>
      </c>
      <c r="D336" s="35">
        <f>IFERROR(SUMPRODUCT((COUNTIFS(Stammdaten!$D$5:$D$9,Feiertage!$C$1:$R$1,Jahresplan!LR$6:LR$10,"")*($B$5="alle")+COUNTIFS(Stammdaten!$C$5:$C$9,$B$5,Stammdaten!$D$5:$D$9,Feiertage!$C$1:$R$1,Jahresplan!LR$6:LR$10,"")*($B$5&lt;&gt;"alle"))*INDEX(Feiertage!$C$2:$R$20,MATCH($A336,Feiertage!$A$2:$A$20,0),0)),0)</f>
        <v/>
      </c>
      <c r="E336" s="36">
        <f>IF(AND($B$6="Mo bis Fr",WEEKDAY($A336,2)&gt;5),"",IF(IF($B$5="alle",COUNTA(Stammdaten!$A$5:$A$9),COUNTIF(Stammdaten!$C$5:$C$9,$B$5))=0,"",IF($B$5="alle",COUNTA(Stammdaten!$A$5:$A$9),COUNTIF(Stammdaten!$C$5:$C$9,$B$5))-C336-IF($B$6="alle Tage, auch Feiertage",0,D336)))</f>
        <v/>
      </c>
      <c r="F336" s="37">
        <f>IF(E336="","",IF(E336&lt;$B$4,"ja",""))</f>
        <v/>
      </c>
      <c r="G336" s="38">
        <f t="array" ref="G336">IFERROR(_xlfn.TEXTJOIN(", ",TRUE,IF((Jahresplan!LR$6:LR$10&lt;&gt;"")*(($B$5="alle")+(Stammdaten!$C$5:$C$9=$B$5)),Stammdaten!$A$5:$A$9&amp;" "&amp;Jahresplan!LR$6:LR$10,"")),IF(E336&gt;0,"Namen erst ab Excel 2019, Zahl links stimmt",""))</f>
        <v/>
      </c>
    </row>
    <row r="337">
      <c r="A337" s="32" t="n">
        <v>46716</v>
      </c>
      <c r="B337" s="33" t="inlineStr">
        <is>
          <t>Do</t>
        </is>
      </c>
      <c r="C337" s="34">
        <f>IF($B$5="alle",COUNTIF(Jahresplan!LS$6:LS$10,"U")+COUNTIF(Jahresplan!LS$6:LS$10,"K")+COUNTIF(Jahresplan!LS$6:LS$10,"KK")+COUNTIF(Jahresplan!LS$6:LS$10,"F")+COUNTIF(Jahresplan!LS$6:LS$10,"S")+COUNTIF(Jahresplan!LS$6:LS$10,"UB")+COUNTIF(Jahresplan!LS$6:LS$10,"H")*0.5,SUMPRODUCT((Stammdaten!$C$5:$C$9=$B$5)*((Jahresplan!LS$6:LS$10="U")+(Jahresplan!LS$6:LS$10="K")+(Jahresplan!LS$6:LS$10="KK")+(Jahresplan!LS$6:LS$10="F")+(Jahresplan!LS$6:LS$10="S")+(Jahresplan!LS$6:LS$10="UB")))+SUMPRODUCT((Stammdaten!$C$5:$C$9=$B$5)*(Jahresplan!LS$6:LS$10="H"))*0.5)</f>
        <v/>
      </c>
      <c r="D337" s="35">
        <f>IFERROR(SUMPRODUCT((COUNTIFS(Stammdaten!$D$5:$D$9,Feiertage!$C$1:$R$1,Jahresplan!LS$6:LS$10,"")*($B$5="alle")+COUNTIFS(Stammdaten!$C$5:$C$9,$B$5,Stammdaten!$D$5:$D$9,Feiertage!$C$1:$R$1,Jahresplan!LS$6:LS$10,"")*($B$5&lt;&gt;"alle"))*INDEX(Feiertage!$C$2:$R$20,MATCH($A337,Feiertage!$A$2:$A$20,0),0)),0)</f>
        <v/>
      </c>
      <c r="E337" s="36">
        <f>IF(AND($B$6="Mo bis Fr",WEEKDAY($A337,2)&gt;5),"",IF(IF($B$5="alle",COUNTA(Stammdaten!$A$5:$A$9),COUNTIF(Stammdaten!$C$5:$C$9,$B$5))=0,"",IF($B$5="alle",COUNTA(Stammdaten!$A$5:$A$9),COUNTIF(Stammdaten!$C$5:$C$9,$B$5))-C337-IF($B$6="alle Tage, auch Feiertage",0,D337)))</f>
        <v/>
      </c>
      <c r="F337" s="37">
        <f>IF(E337="","",IF(E337&lt;$B$4,"ja",""))</f>
        <v/>
      </c>
      <c r="G337" s="38">
        <f t="array" ref="G337">IFERROR(_xlfn.TEXTJOIN(", ",TRUE,IF((Jahresplan!LS$6:LS$10&lt;&gt;"")*(($B$5="alle")+(Stammdaten!$C$5:$C$9=$B$5)),Stammdaten!$A$5:$A$9&amp;" "&amp;Jahresplan!LS$6:LS$10,"")),IF(E337&gt;0,"Namen erst ab Excel 2019, Zahl links stimmt",""))</f>
        <v/>
      </c>
    </row>
    <row r="338">
      <c r="A338" s="32" t="n">
        <v>46717</v>
      </c>
      <c r="B338" s="33" t="inlineStr">
        <is>
          <t>Fr</t>
        </is>
      </c>
      <c r="C338" s="34">
        <f>IF($B$5="alle",COUNTIF(Jahresplan!LT$6:LT$10,"U")+COUNTIF(Jahresplan!LT$6:LT$10,"K")+COUNTIF(Jahresplan!LT$6:LT$10,"KK")+COUNTIF(Jahresplan!LT$6:LT$10,"F")+COUNTIF(Jahresplan!LT$6:LT$10,"S")+COUNTIF(Jahresplan!LT$6:LT$10,"UB")+COUNTIF(Jahresplan!LT$6:LT$10,"H")*0.5,SUMPRODUCT((Stammdaten!$C$5:$C$9=$B$5)*((Jahresplan!LT$6:LT$10="U")+(Jahresplan!LT$6:LT$10="K")+(Jahresplan!LT$6:LT$10="KK")+(Jahresplan!LT$6:LT$10="F")+(Jahresplan!LT$6:LT$10="S")+(Jahresplan!LT$6:LT$10="UB")))+SUMPRODUCT((Stammdaten!$C$5:$C$9=$B$5)*(Jahresplan!LT$6:LT$10="H"))*0.5)</f>
        <v/>
      </c>
      <c r="D338" s="35">
        <f>IFERROR(SUMPRODUCT((COUNTIFS(Stammdaten!$D$5:$D$9,Feiertage!$C$1:$R$1,Jahresplan!LT$6:LT$10,"")*($B$5="alle")+COUNTIFS(Stammdaten!$C$5:$C$9,$B$5,Stammdaten!$D$5:$D$9,Feiertage!$C$1:$R$1,Jahresplan!LT$6:LT$10,"")*($B$5&lt;&gt;"alle"))*INDEX(Feiertage!$C$2:$R$20,MATCH($A338,Feiertage!$A$2:$A$20,0),0)),0)</f>
        <v/>
      </c>
      <c r="E338" s="36">
        <f>IF(AND($B$6="Mo bis Fr",WEEKDAY($A338,2)&gt;5),"",IF(IF($B$5="alle",COUNTA(Stammdaten!$A$5:$A$9),COUNTIF(Stammdaten!$C$5:$C$9,$B$5))=0,"",IF($B$5="alle",COUNTA(Stammdaten!$A$5:$A$9),COUNTIF(Stammdaten!$C$5:$C$9,$B$5))-C338-IF($B$6="alle Tage, auch Feiertage",0,D338)))</f>
        <v/>
      </c>
      <c r="F338" s="37">
        <f>IF(E338="","",IF(E338&lt;$B$4,"ja",""))</f>
        <v/>
      </c>
      <c r="G338" s="38">
        <f t="array" ref="G338">IFERROR(_xlfn.TEXTJOIN(", ",TRUE,IF((Jahresplan!LT$6:LT$10&lt;&gt;"")*(($B$5="alle")+(Stammdaten!$C$5:$C$9=$B$5)),Stammdaten!$A$5:$A$9&amp;" "&amp;Jahresplan!LT$6:LT$10,"")),IF(E338&gt;0,"Namen erst ab Excel 2019, Zahl links stimmt",""))</f>
        <v/>
      </c>
    </row>
    <row r="339">
      <c r="A339" s="32" t="n">
        <v>46718</v>
      </c>
      <c r="B339" s="39" t="inlineStr">
        <is>
          <t>Sa</t>
        </is>
      </c>
      <c r="C339" s="34">
        <f>IF($B$5="alle",COUNTIF(Jahresplan!LU$6:LU$10,"U")+COUNTIF(Jahresplan!LU$6:LU$10,"K")+COUNTIF(Jahresplan!LU$6:LU$10,"KK")+COUNTIF(Jahresplan!LU$6:LU$10,"F")+COUNTIF(Jahresplan!LU$6:LU$10,"S")+COUNTIF(Jahresplan!LU$6:LU$10,"UB")+COUNTIF(Jahresplan!LU$6:LU$10,"H")*0.5,SUMPRODUCT((Stammdaten!$C$5:$C$9=$B$5)*((Jahresplan!LU$6:LU$10="U")+(Jahresplan!LU$6:LU$10="K")+(Jahresplan!LU$6:LU$10="KK")+(Jahresplan!LU$6:LU$10="F")+(Jahresplan!LU$6:LU$10="S")+(Jahresplan!LU$6:LU$10="UB")))+SUMPRODUCT((Stammdaten!$C$5:$C$9=$B$5)*(Jahresplan!LU$6:LU$10="H"))*0.5)</f>
        <v/>
      </c>
      <c r="D339" s="35">
        <f>IFERROR(SUMPRODUCT((COUNTIFS(Stammdaten!$D$5:$D$9,Feiertage!$C$1:$R$1,Jahresplan!LU$6:LU$10,"")*($B$5="alle")+COUNTIFS(Stammdaten!$C$5:$C$9,$B$5,Stammdaten!$D$5:$D$9,Feiertage!$C$1:$R$1,Jahresplan!LU$6:LU$10,"")*($B$5&lt;&gt;"alle"))*INDEX(Feiertage!$C$2:$R$20,MATCH($A339,Feiertage!$A$2:$A$20,0),0)),0)</f>
        <v/>
      </c>
      <c r="E339" s="36">
        <f>IF(AND($B$6="Mo bis Fr",WEEKDAY($A339,2)&gt;5),"",IF(IF($B$5="alle",COUNTA(Stammdaten!$A$5:$A$9),COUNTIF(Stammdaten!$C$5:$C$9,$B$5))=0,"",IF($B$5="alle",COUNTA(Stammdaten!$A$5:$A$9),COUNTIF(Stammdaten!$C$5:$C$9,$B$5))-C339-IF($B$6="alle Tage, auch Feiertage",0,D339)))</f>
        <v/>
      </c>
      <c r="F339" s="37">
        <f>IF(E339="","",IF(E339&lt;$B$4,"ja",""))</f>
        <v/>
      </c>
      <c r="G339" s="38">
        <f t="array" ref="G339">IFERROR(_xlfn.TEXTJOIN(", ",TRUE,IF((Jahresplan!LU$6:LU$10&lt;&gt;"")*(($B$5="alle")+(Stammdaten!$C$5:$C$9=$B$5)),Stammdaten!$A$5:$A$9&amp;" "&amp;Jahresplan!LU$6:LU$10,"")),IF(E339&gt;0,"Namen erst ab Excel 2019, Zahl links stimmt",""))</f>
        <v/>
      </c>
    </row>
    <row r="340">
      <c r="A340" s="32" t="n">
        <v>46719</v>
      </c>
      <c r="B340" s="39" t="inlineStr">
        <is>
          <t>So</t>
        </is>
      </c>
      <c r="C340" s="34">
        <f>IF($B$5="alle",COUNTIF(Jahresplan!LV$6:LV$10,"U")+COUNTIF(Jahresplan!LV$6:LV$10,"K")+COUNTIF(Jahresplan!LV$6:LV$10,"KK")+COUNTIF(Jahresplan!LV$6:LV$10,"F")+COUNTIF(Jahresplan!LV$6:LV$10,"S")+COUNTIF(Jahresplan!LV$6:LV$10,"UB")+COUNTIF(Jahresplan!LV$6:LV$10,"H")*0.5,SUMPRODUCT((Stammdaten!$C$5:$C$9=$B$5)*((Jahresplan!LV$6:LV$10="U")+(Jahresplan!LV$6:LV$10="K")+(Jahresplan!LV$6:LV$10="KK")+(Jahresplan!LV$6:LV$10="F")+(Jahresplan!LV$6:LV$10="S")+(Jahresplan!LV$6:LV$10="UB")))+SUMPRODUCT((Stammdaten!$C$5:$C$9=$B$5)*(Jahresplan!LV$6:LV$10="H"))*0.5)</f>
        <v/>
      </c>
      <c r="D340" s="35">
        <f>IFERROR(SUMPRODUCT((COUNTIFS(Stammdaten!$D$5:$D$9,Feiertage!$C$1:$R$1,Jahresplan!LV$6:LV$10,"")*($B$5="alle")+COUNTIFS(Stammdaten!$C$5:$C$9,$B$5,Stammdaten!$D$5:$D$9,Feiertage!$C$1:$R$1,Jahresplan!LV$6:LV$10,"")*($B$5&lt;&gt;"alle"))*INDEX(Feiertage!$C$2:$R$20,MATCH($A340,Feiertage!$A$2:$A$20,0),0)),0)</f>
        <v/>
      </c>
      <c r="E340" s="36">
        <f>IF(AND($B$6="Mo bis Fr",WEEKDAY($A340,2)&gt;5),"",IF(IF($B$5="alle",COUNTA(Stammdaten!$A$5:$A$9),COUNTIF(Stammdaten!$C$5:$C$9,$B$5))=0,"",IF($B$5="alle",COUNTA(Stammdaten!$A$5:$A$9),COUNTIF(Stammdaten!$C$5:$C$9,$B$5))-C340-IF($B$6="alle Tage, auch Feiertage",0,D340)))</f>
        <v/>
      </c>
      <c r="F340" s="37">
        <f>IF(E340="","",IF(E340&lt;$B$4,"ja",""))</f>
        <v/>
      </c>
      <c r="G340" s="38">
        <f t="array" ref="G340">IFERROR(_xlfn.TEXTJOIN(", ",TRUE,IF((Jahresplan!LV$6:LV$10&lt;&gt;"")*(($B$5="alle")+(Stammdaten!$C$5:$C$9=$B$5)),Stammdaten!$A$5:$A$9&amp;" "&amp;Jahresplan!LV$6:LV$10,"")),IF(E340&gt;0,"Namen erst ab Excel 2019, Zahl links stimmt",""))</f>
        <v/>
      </c>
    </row>
    <row r="341">
      <c r="A341" s="32" t="n">
        <v>46720</v>
      </c>
      <c r="B341" s="33" t="inlineStr">
        <is>
          <t>Mo</t>
        </is>
      </c>
      <c r="C341" s="34">
        <f>IF($B$5="alle",COUNTIF(Jahresplan!LW$6:LW$10,"U")+COUNTIF(Jahresplan!LW$6:LW$10,"K")+COUNTIF(Jahresplan!LW$6:LW$10,"KK")+COUNTIF(Jahresplan!LW$6:LW$10,"F")+COUNTIF(Jahresplan!LW$6:LW$10,"S")+COUNTIF(Jahresplan!LW$6:LW$10,"UB")+COUNTIF(Jahresplan!LW$6:LW$10,"H")*0.5,SUMPRODUCT((Stammdaten!$C$5:$C$9=$B$5)*((Jahresplan!LW$6:LW$10="U")+(Jahresplan!LW$6:LW$10="K")+(Jahresplan!LW$6:LW$10="KK")+(Jahresplan!LW$6:LW$10="F")+(Jahresplan!LW$6:LW$10="S")+(Jahresplan!LW$6:LW$10="UB")))+SUMPRODUCT((Stammdaten!$C$5:$C$9=$B$5)*(Jahresplan!LW$6:LW$10="H"))*0.5)</f>
        <v/>
      </c>
      <c r="D341" s="35">
        <f>IFERROR(SUMPRODUCT((COUNTIFS(Stammdaten!$D$5:$D$9,Feiertage!$C$1:$R$1,Jahresplan!LW$6:LW$10,"")*($B$5="alle")+COUNTIFS(Stammdaten!$C$5:$C$9,$B$5,Stammdaten!$D$5:$D$9,Feiertage!$C$1:$R$1,Jahresplan!LW$6:LW$10,"")*($B$5&lt;&gt;"alle"))*INDEX(Feiertage!$C$2:$R$20,MATCH($A341,Feiertage!$A$2:$A$20,0),0)),0)</f>
        <v/>
      </c>
      <c r="E341" s="36">
        <f>IF(AND($B$6="Mo bis Fr",WEEKDAY($A341,2)&gt;5),"",IF(IF($B$5="alle",COUNTA(Stammdaten!$A$5:$A$9),COUNTIF(Stammdaten!$C$5:$C$9,$B$5))=0,"",IF($B$5="alle",COUNTA(Stammdaten!$A$5:$A$9),COUNTIF(Stammdaten!$C$5:$C$9,$B$5))-C341-IF($B$6="alle Tage, auch Feiertage",0,D341)))</f>
        <v/>
      </c>
      <c r="F341" s="37">
        <f>IF(E341="","",IF(E341&lt;$B$4,"ja",""))</f>
        <v/>
      </c>
      <c r="G341" s="38">
        <f t="array" ref="G341">IFERROR(_xlfn.TEXTJOIN(", ",TRUE,IF((Jahresplan!LW$6:LW$10&lt;&gt;"")*(($B$5="alle")+(Stammdaten!$C$5:$C$9=$B$5)),Stammdaten!$A$5:$A$9&amp;" "&amp;Jahresplan!LW$6:LW$10,"")),IF(E341&gt;0,"Namen erst ab Excel 2019, Zahl links stimmt",""))</f>
        <v/>
      </c>
    </row>
    <row r="342">
      <c r="A342" s="32" t="n">
        <v>46721</v>
      </c>
      <c r="B342" s="33" t="inlineStr">
        <is>
          <t>Di</t>
        </is>
      </c>
      <c r="C342" s="34">
        <f>IF($B$5="alle",COUNTIF(Jahresplan!LX$6:LX$10,"U")+COUNTIF(Jahresplan!LX$6:LX$10,"K")+COUNTIF(Jahresplan!LX$6:LX$10,"KK")+COUNTIF(Jahresplan!LX$6:LX$10,"F")+COUNTIF(Jahresplan!LX$6:LX$10,"S")+COUNTIF(Jahresplan!LX$6:LX$10,"UB")+COUNTIF(Jahresplan!LX$6:LX$10,"H")*0.5,SUMPRODUCT((Stammdaten!$C$5:$C$9=$B$5)*((Jahresplan!LX$6:LX$10="U")+(Jahresplan!LX$6:LX$10="K")+(Jahresplan!LX$6:LX$10="KK")+(Jahresplan!LX$6:LX$10="F")+(Jahresplan!LX$6:LX$10="S")+(Jahresplan!LX$6:LX$10="UB")))+SUMPRODUCT((Stammdaten!$C$5:$C$9=$B$5)*(Jahresplan!LX$6:LX$10="H"))*0.5)</f>
        <v/>
      </c>
      <c r="D342" s="35">
        <f>IFERROR(SUMPRODUCT((COUNTIFS(Stammdaten!$D$5:$D$9,Feiertage!$C$1:$R$1,Jahresplan!LX$6:LX$10,"")*($B$5="alle")+COUNTIFS(Stammdaten!$C$5:$C$9,$B$5,Stammdaten!$D$5:$D$9,Feiertage!$C$1:$R$1,Jahresplan!LX$6:LX$10,"")*($B$5&lt;&gt;"alle"))*INDEX(Feiertage!$C$2:$R$20,MATCH($A342,Feiertage!$A$2:$A$20,0),0)),0)</f>
        <v/>
      </c>
      <c r="E342" s="36">
        <f>IF(AND($B$6="Mo bis Fr",WEEKDAY($A342,2)&gt;5),"",IF(IF($B$5="alle",COUNTA(Stammdaten!$A$5:$A$9),COUNTIF(Stammdaten!$C$5:$C$9,$B$5))=0,"",IF($B$5="alle",COUNTA(Stammdaten!$A$5:$A$9),COUNTIF(Stammdaten!$C$5:$C$9,$B$5))-C342-IF($B$6="alle Tage, auch Feiertage",0,D342)))</f>
        <v/>
      </c>
      <c r="F342" s="37">
        <f>IF(E342="","",IF(E342&lt;$B$4,"ja",""))</f>
        <v/>
      </c>
      <c r="G342" s="38">
        <f t="array" ref="G342">IFERROR(_xlfn.TEXTJOIN(", ",TRUE,IF((Jahresplan!LX$6:LX$10&lt;&gt;"")*(($B$5="alle")+(Stammdaten!$C$5:$C$9=$B$5)),Stammdaten!$A$5:$A$9&amp;" "&amp;Jahresplan!LX$6:LX$10,"")),IF(E342&gt;0,"Namen erst ab Excel 2019, Zahl links stimmt",""))</f>
        <v/>
      </c>
    </row>
    <row r="343">
      <c r="A343" s="32" t="n">
        <v>46722</v>
      </c>
      <c r="B343" s="33" t="inlineStr">
        <is>
          <t>Mi</t>
        </is>
      </c>
      <c r="C343" s="34">
        <f>IF($B$5="alle",COUNTIF(Jahresplan!LY$6:LY$10,"U")+COUNTIF(Jahresplan!LY$6:LY$10,"K")+COUNTIF(Jahresplan!LY$6:LY$10,"KK")+COUNTIF(Jahresplan!LY$6:LY$10,"F")+COUNTIF(Jahresplan!LY$6:LY$10,"S")+COUNTIF(Jahresplan!LY$6:LY$10,"UB")+COUNTIF(Jahresplan!LY$6:LY$10,"H")*0.5,SUMPRODUCT((Stammdaten!$C$5:$C$9=$B$5)*((Jahresplan!LY$6:LY$10="U")+(Jahresplan!LY$6:LY$10="K")+(Jahresplan!LY$6:LY$10="KK")+(Jahresplan!LY$6:LY$10="F")+(Jahresplan!LY$6:LY$10="S")+(Jahresplan!LY$6:LY$10="UB")))+SUMPRODUCT((Stammdaten!$C$5:$C$9=$B$5)*(Jahresplan!LY$6:LY$10="H"))*0.5)</f>
        <v/>
      </c>
      <c r="D343" s="35">
        <f>IFERROR(SUMPRODUCT((COUNTIFS(Stammdaten!$D$5:$D$9,Feiertage!$C$1:$R$1,Jahresplan!LY$6:LY$10,"")*($B$5="alle")+COUNTIFS(Stammdaten!$C$5:$C$9,$B$5,Stammdaten!$D$5:$D$9,Feiertage!$C$1:$R$1,Jahresplan!LY$6:LY$10,"")*($B$5&lt;&gt;"alle"))*INDEX(Feiertage!$C$2:$R$20,MATCH($A343,Feiertage!$A$2:$A$20,0),0)),0)</f>
        <v/>
      </c>
      <c r="E343" s="36">
        <f>IF(AND($B$6="Mo bis Fr",WEEKDAY($A343,2)&gt;5),"",IF(IF($B$5="alle",COUNTA(Stammdaten!$A$5:$A$9),COUNTIF(Stammdaten!$C$5:$C$9,$B$5))=0,"",IF($B$5="alle",COUNTA(Stammdaten!$A$5:$A$9),COUNTIF(Stammdaten!$C$5:$C$9,$B$5))-C343-IF($B$6="alle Tage, auch Feiertage",0,D343)))</f>
        <v/>
      </c>
      <c r="F343" s="37">
        <f>IF(E343="","",IF(E343&lt;$B$4,"ja",""))</f>
        <v/>
      </c>
      <c r="G343" s="38">
        <f t="array" ref="G343">IFERROR(_xlfn.TEXTJOIN(", ",TRUE,IF((Jahresplan!LY$6:LY$10&lt;&gt;"")*(($B$5="alle")+(Stammdaten!$C$5:$C$9=$B$5)),Stammdaten!$A$5:$A$9&amp;" "&amp;Jahresplan!LY$6:LY$10,"")),IF(E343&gt;0,"Namen erst ab Excel 2019, Zahl links stimmt",""))</f>
        <v/>
      </c>
    </row>
    <row r="344">
      <c r="A344" s="32" t="n">
        <v>46723</v>
      </c>
      <c r="B344" s="33" t="inlineStr">
        <is>
          <t>Do</t>
        </is>
      </c>
      <c r="C344" s="34">
        <f>IF($B$5="alle",COUNTIF(Jahresplan!LZ$6:LZ$10,"U")+COUNTIF(Jahresplan!LZ$6:LZ$10,"K")+COUNTIF(Jahresplan!LZ$6:LZ$10,"KK")+COUNTIF(Jahresplan!LZ$6:LZ$10,"F")+COUNTIF(Jahresplan!LZ$6:LZ$10,"S")+COUNTIF(Jahresplan!LZ$6:LZ$10,"UB")+COUNTIF(Jahresplan!LZ$6:LZ$10,"H")*0.5,SUMPRODUCT((Stammdaten!$C$5:$C$9=$B$5)*((Jahresplan!LZ$6:LZ$10="U")+(Jahresplan!LZ$6:LZ$10="K")+(Jahresplan!LZ$6:LZ$10="KK")+(Jahresplan!LZ$6:LZ$10="F")+(Jahresplan!LZ$6:LZ$10="S")+(Jahresplan!LZ$6:LZ$10="UB")))+SUMPRODUCT((Stammdaten!$C$5:$C$9=$B$5)*(Jahresplan!LZ$6:LZ$10="H"))*0.5)</f>
        <v/>
      </c>
      <c r="D344" s="35">
        <f>IFERROR(SUMPRODUCT((COUNTIFS(Stammdaten!$D$5:$D$9,Feiertage!$C$1:$R$1,Jahresplan!LZ$6:LZ$10,"")*($B$5="alle")+COUNTIFS(Stammdaten!$C$5:$C$9,$B$5,Stammdaten!$D$5:$D$9,Feiertage!$C$1:$R$1,Jahresplan!LZ$6:LZ$10,"")*($B$5&lt;&gt;"alle"))*INDEX(Feiertage!$C$2:$R$20,MATCH($A344,Feiertage!$A$2:$A$20,0),0)),0)</f>
        <v/>
      </c>
      <c r="E344" s="36">
        <f>IF(AND($B$6="Mo bis Fr",WEEKDAY($A344,2)&gt;5),"",IF(IF($B$5="alle",COUNTA(Stammdaten!$A$5:$A$9),COUNTIF(Stammdaten!$C$5:$C$9,$B$5))=0,"",IF($B$5="alle",COUNTA(Stammdaten!$A$5:$A$9),COUNTIF(Stammdaten!$C$5:$C$9,$B$5))-C344-IF($B$6="alle Tage, auch Feiertage",0,D344)))</f>
        <v/>
      </c>
      <c r="F344" s="37">
        <f>IF(E344="","",IF(E344&lt;$B$4,"ja",""))</f>
        <v/>
      </c>
      <c r="G344" s="38">
        <f t="array" ref="G344">IFERROR(_xlfn.TEXTJOIN(", ",TRUE,IF((Jahresplan!LZ$6:LZ$10&lt;&gt;"")*(($B$5="alle")+(Stammdaten!$C$5:$C$9=$B$5)),Stammdaten!$A$5:$A$9&amp;" "&amp;Jahresplan!LZ$6:LZ$10,"")),IF(E344&gt;0,"Namen erst ab Excel 2019, Zahl links stimmt",""))</f>
        <v/>
      </c>
    </row>
    <row r="345">
      <c r="A345" s="32" t="n">
        <v>46724</v>
      </c>
      <c r="B345" s="33" t="inlineStr">
        <is>
          <t>Fr</t>
        </is>
      </c>
      <c r="C345" s="34">
        <f>IF($B$5="alle",COUNTIF(Jahresplan!MA$6:MA$10,"U")+COUNTIF(Jahresplan!MA$6:MA$10,"K")+COUNTIF(Jahresplan!MA$6:MA$10,"KK")+COUNTIF(Jahresplan!MA$6:MA$10,"F")+COUNTIF(Jahresplan!MA$6:MA$10,"S")+COUNTIF(Jahresplan!MA$6:MA$10,"UB")+COUNTIF(Jahresplan!MA$6:MA$10,"H")*0.5,SUMPRODUCT((Stammdaten!$C$5:$C$9=$B$5)*((Jahresplan!MA$6:MA$10="U")+(Jahresplan!MA$6:MA$10="K")+(Jahresplan!MA$6:MA$10="KK")+(Jahresplan!MA$6:MA$10="F")+(Jahresplan!MA$6:MA$10="S")+(Jahresplan!MA$6:MA$10="UB")))+SUMPRODUCT((Stammdaten!$C$5:$C$9=$B$5)*(Jahresplan!MA$6:MA$10="H"))*0.5)</f>
        <v/>
      </c>
      <c r="D345" s="35">
        <f>IFERROR(SUMPRODUCT((COUNTIFS(Stammdaten!$D$5:$D$9,Feiertage!$C$1:$R$1,Jahresplan!MA$6:MA$10,"")*($B$5="alle")+COUNTIFS(Stammdaten!$C$5:$C$9,$B$5,Stammdaten!$D$5:$D$9,Feiertage!$C$1:$R$1,Jahresplan!MA$6:MA$10,"")*($B$5&lt;&gt;"alle"))*INDEX(Feiertage!$C$2:$R$20,MATCH($A345,Feiertage!$A$2:$A$20,0),0)),0)</f>
        <v/>
      </c>
      <c r="E345" s="36">
        <f>IF(AND($B$6="Mo bis Fr",WEEKDAY($A345,2)&gt;5),"",IF(IF($B$5="alle",COUNTA(Stammdaten!$A$5:$A$9),COUNTIF(Stammdaten!$C$5:$C$9,$B$5))=0,"",IF($B$5="alle",COUNTA(Stammdaten!$A$5:$A$9),COUNTIF(Stammdaten!$C$5:$C$9,$B$5))-C345-IF($B$6="alle Tage, auch Feiertage",0,D345)))</f>
        <v/>
      </c>
      <c r="F345" s="37">
        <f>IF(E345="","",IF(E345&lt;$B$4,"ja",""))</f>
        <v/>
      </c>
      <c r="G345" s="38">
        <f t="array" ref="G345">IFERROR(_xlfn.TEXTJOIN(", ",TRUE,IF((Jahresplan!MA$6:MA$10&lt;&gt;"")*(($B$5="alle")+(Stammdaten!$C$5:$C$9=$B$5)),Stammdaten!$A$5:$A$9&amp;" "&amp;Jahresplan!MA$6:MA$10,"")),IF(E345&gt;0,"Namen erst ab Excel 2019, Zahl links stimmt",""))</f>
        <v/>
      </c>
    </row>
    <row r="346">
      <c r="A346" s="32" t="n">
        <v>46725</v>
      </c>
      <c r="B346" s="39" t="inlineStr">
        <is>
          <t>Sa</t>
        </is>
      </c>
      <c r="C346" s="34">
        <f>IF($B$5="alle",COUNTIF(Jahresplan!MB$6:MB$10,"U")+COUNTIF(Jahresplan!MB$6:MB$10,"K")+COUNTIF(Jahresplan!MB$6:MB$10,"KK")+COUNTIF(Jahresplan!MB$6:MB$10,"F")+COUNTIF(Jahresplan!MB$6:MB$10,"S")+COUNTIF(Jahresplan!MB$6:MB$10,"UB")+COUNTIF(Jahresplan!MB$6:MB$10,"H")*0.5,SUMPRODUCT((Stammdaten!$C$5:$C$9=$B$5)*((Jahresplan!MB$6:MB$10="U")+(Jahresplan!MB$6:MB$10="K")+(Jahresplan!MB$6:MB$10="KK")+(Jahresplan!MB$6:MB$10="F")+(Jahresplan!MB$6:MB$10="S")+(Jahresplan!MB$6:MB$10="UB")))+SUMPRODUCT((Stammdaten!$C$5:$C$9=$B$5)*(Jahresplan!MB$6:MB$10="H"))*0.5)</f>
        <v/>
      </c>
      <c r="D346" s="35">
        <f>IFERROR(SUMPRODUCT((COUNTIFS(Stammdaten!$D$5:$D$9,Feiertage!$C$1:$R$1,Jahresplan!MB$6:MB$10,"")*($B$5="alle")+COUNTIFS(Stammdaten!$C$5:$C$9,$B$5,Stammdaten!$D$5:$D$9,Feiertage!$C$1:$R$1,Jahresplan!MB$6:MB$10,"")*($B$5&lt;&gt;"alle"))*INDEX(Feiertage!$C$2:$R$20,MATCH($A346,Feiertage!$A$2:$A$20,0),0)),0)</f>
        <v/>
      </c>
      <c r="E346" s="36">
        <f>IF(AND($B$6="Mo bis Fr",WEEKDAY($A346,2)&gt;5),"",IF(IF($B$5="alle",COUNTA(Stammdaten!$A$5:$A$9),COUNTIF(Stammdaten!$C$5:$C$9,$B$5))=0,"",IF($B$5="alle",COUNTA(Stammdaten!$A$5:$A$9),COUNTIF(Stammdaten!$C$5:$C$9,$B$5))-C346-IF($B$6="alle Tage, auch Feiertage",0,D346)))</f>
        <v/>
      </c>
      <c r="F346" s="37">
        <f>IF(E346="","",IF(E346&lt;$B$4,"ja",""))</f>
        <v/>
      </c>
      <c r="G346" s="38">
        <f t="array" ref="G346">IFERROR(_xlfn.TEXTJOIN(", ",TRUE,IF((Jahresplan!MB$6:MB$10&lt;&gt;"")*(($B$5="alle")+(Stammdaten!$C$5:$C$9=$B$5)),Stammdaten!$A$5:$A$9&amp;" "&amp;Jahresplan!MB$6:MB$10,"")),IF(E346&gt;0,"Namen erst ab Excel 2019, Zahl links stimmt",""))</f>
        <v/>
      </c>
    </row>
    <row r="347">
      <c r="A347" s="32" t="n">
        <v>46726</v>
      </c>
      <c r="B347" s="39" t="inlineStr">
        <is>
          <t>So</t>
        </is>
      </c>
      <c r="C347" s="34">
        <f>IF($B$5="alle",COUNTIF(Jahresplan!MC$6:MC$10,"U")+COUNTIF(Jahresplan!MC$6:MC$10,"K")+COUNTIF(Jahresplan!MC$6:MC$10,"KK")+COUNTIF(Jahresplan!MC$6:MC$10,"F")+COUNTIF(Jahresplan!MC$6:MC$10,"S")+COUNTIF(Jahresplan!MC$6:MC$10,"UB")+COUNTIF(Jahresplan!MC$6:MC$10,"H")*0.5,SUMPRODUCT((Stammdaten!$C$5:$C$9=$B$5)*((Jahresplan!MC$6:MC$10="U")+(Jahresplan!MC$6:MC$10="K")+(Jahresplan!MC$6:MC$10="KK")+(Jahresplan!MC$6:MC$10="F")+(Jahresplan!MC$6:MC$10="S")+(Jahresplan!MC$6:MC$10="UB")))+SUMPRODUCT((Stammdaten!$C$5:$C$9=$B$5)*(Jahresplan!MC$6:MC$10="H"))*0.5)</f>
        <v/>
      </c>
      <c r="D347" s="35">
        <f>IFERROR(SUMPRODUCT((COUNTIFS(Stammdaten!$D$5:$D$9,Feiertage!$C$1:$R$1,Jahresplan!MC$6:MC$10,"")*($B$5="alle")+COUNTIFS(Stammdaten!$C$5:$C$9,$B$5,Stammdaten!$D$5:$D$9,Feiertage!$C$1:$R$1,Jahresplan!MC$6:MC$10,"")*($B$5&lt;&gt;"alle"))*INDEX(Feiertage!$C$2:$R$20,MATCH($A347,Feiertage!$A$2:$A$20,0),0)),0)</f>
        <v/>
      </c>
      <c r="E347" s="36">
        <f>IF(AND($B$6="Mo bis Fr",WEEKDAY($A347,2)&gt;5),"",IF(IF($B$5="alle",COUNTA(Stammdaten!$A$5:$A$9),COUNTIF(Stammdaten!$C$5:$C$9,$B$5))=0,"",IF($B$5="alle",COUNTA(Stammdaten!$A$5:$A$9),COUNTIF(Stammdaten!$C$5:$C$9,$B$5))-C347-IF($B$6="alle Tage, auch Feiertage",0,D347)))</f>
        <v/>
      </c>
      <c r="F347" s="37">
        <f>IF(E347="","",IF(E347&lt;$B$4,"ja",""))</f>
        <v/>
      </c>
      <c r="G347" s="38">
        <f t="array" ref="G347">IFERROR(_xlfn.TEXTJOIN(", ",TRUE,IF((Jahresplan!MC$6:MC$10&lt;&gt;"")*(($B$5="alle")+(Stammdaten!$C$5:$C$9=$B$5)),Stammdaten!$A$5:$A$9&amp;" "&amp;Jahresplan!MC$6:MC$10,"")),IF(E347&gt;0,"Namen erst ab Excel 2019, Zahl links stimmt",""))</f>
        <v/>
      </c>
    </row>
    <row r="348">
      <c r="A348" s="32" t="n">
        <v>46727</v>
      </c>
      <c r="B348" s="33" t="inlineStr">
        <is>
          <t>Mo</t>
        </is>
      </c>
      <c r="C348" s="34">
        <f>IF($B$5="alle",COUNTIF(Jahresplan!MD$6:MD$10,"U")+COUNTIF(Jahresplan!MD$6:MD$10,"K")+COUNTIF(Jahresplan!MD$6:MD$10,"KK")+COUNTIF(Jahresplan!MD$6:MD$10,"F")+COUNTIF(Jahresplan!MD$6:MD$10,"S")+COUNTIF(Jahresplan!MD$6:MD$10,"UB")+COUNTIF(Jahresplan!MD$6:MD$10,"H")*0.5,SUMPRODUCT((Stammdaten!$C$5:$C$9=$B$5)*((Jahresplan!MD$6:MD$10="U")+(Jahresplan!MD$6:MD$10="K")+(Jahresplan!MD$6:MD$10="KK")+(Jahresplan!MD$6:MD$10="F")+(Jahresplan!MD$6:MD$10="S")+(Jahresplan!MD$6:MD$10="UB")))+SUMPRODUCT((Stammdaten!$C$5:$C$9=$B$5)*(Jahresplan!MD$6:MD$10="H"))*0.5)</f>
        <v/>
      </c>
      <c r="D348" s="35">
        <f>IFERROR(SUMPRODUCT((COUNTIFS(Stammdaten!$D$5:$D$9,Feiertage!$C$1:$R$1,Jahresplan!MD$6:MD$10,"")*($B$5="alle")+COUNTIFS(Stammdaten!$C$5:$C$9,$B$5,Stammdaten!$D$5:$D$9,Feiertage!$C$1:$R$1,Jahresplan!MD$6:MD$10,"")*($B$5&lt;&gt;"alle"))*INDEX(Feiertage!$C$2:$R$20,MATCH($A348,Feiertage!$A$2:$A$20,0),0)),0)</f>
        <v/>
      </c>
      <c r="E348" s="36">
        <f>IF(AND($B$6="Mo bis Fr",WEEKDAY($A348,2)&gt;5),"",IF(IF($B$5="alle",COUNTA(Stammdaten!$A$5:$A$9),COUNTIF(Stammdaten!$C$5:$C$9,$B$5))=0,"",IF($B$5="alle",COUNTA(Stammdaten!$A$5:$A$9),COUNTIF(Stammdaten!$C$5:$C$9,$B$5))-C348-IF($B$6="alle Tage, auch Feiertage",0,D348)))</f>
        <v/>
      </c>
      <c r="F348" s="37">
        <f>IF(E348="","",IF(E348&lt;$B$4,"ja",""))</f>
        <v/>
      </c>
      <c r="G348" s="38">
        <f t="array" ref="G348">IFERROR(_xlfn.TEXTJOIN(", ",TRUE,IF((Jahresplan!MD$6:MD$10&lt;&gt;"")*(($B$5="alle")+(Stammdaten!$C$5:$C$9=$B$5)),Stammdaten!$A$5:$A$9&amp;" "&amp;Jahresplan!MD$6:MD$10,"")),IF(E348&gt;0,"Namen erst ab Excel 2019, Zahl links stimmt",""))</f>
        <v/>
      </c>
    </row>
    <row r="349">
      <c r="A349" s="32" t="n">
        <v>46728</v>
      </c>
      <c r="B349" s="33" t="inlineStr">
        <is>
          <t>Di</t>
        </is>
      </c>
      <c r="C349" s="34">
        <f>IF($B$5="alle",COUNTIF(Jahresplan!ME$6:ME$10,"U")+COUNTIF(Jahresplan!ME$6:ME$10,"K")+COUNTIF(Jahresplan!ME$6:ME$10,"KK")+COUNTIF(Jahresplan!ME$6:ME$10,"F")+COUNTIF(Jahresplan!ME$6:ME$10,"S")+COUNTIF(Jahresplan!ME$6:ME$10,"UB")+COUNTIF(Jahresplan!ME$6:ME$10,"H")*0.5,SUMPRODUCT((Stammdaten!$C$5:$C$9=$B$5)*((Jahresplan!ME$6:ME$10="U")+(Jahresplan!ME$6:ME$10="K")+(Jahresplan!ME$6:ME$10="KK")+(Jahresplan!ME$6:ME$10="F")+(Jahresplan!ME$6:ME$10="S")+(Jahresplan!ME$6:ME$10="UB")))+SUMPRODUCT((Stammdaten!$C$5:$C$9=$B$5)*(Jahresplan!ME$6:ME$10="H"))*0.5)</f>
        <v/>
      </c>
      <c r="D349" s="35">
        <f>IFERROR(SUMPRODUCT((COUNTIFS(Stammdaten!$D$5:$D$9,Feiertage!$C$1:$R$1,Jahresplan!ME$6:ME$10,"")*($B$5="alle")+COUNTIFS(Stammdaten!$C$5:$C$9,$B$5,Stammdaten!$D$5:$D$9,Feiertage!$C$1:$R$1,Jahresplan!ME$6:ME$10,"")*($B$5&lt;&gt;"alle"))*INDEX(Feiertage!$C$2:$R$20,MATCH($A349,Feiertage!$A$2:$A$20,0),0)),0)</f>
        <v/>
      </c>
      <c r="E349" s="36">
        <f>IF(AND($B$6="Mo bis Fr",WEEKDAY($A349,2)&gt;5),"",IF(IF($B$5="alle",COUNTA(Stammdaten!$A$5:$A$9),COUNTIF(Stammdaten!$C$5:$C$9,$B$5))=0,"",IF($B$5="alle",COUNTA(Stammdaten!$A$5:$A$9),COUNTIF(Stammdaten!$C$5:$C$9,$B$5))-C349-IF($B$6="alle Tage, auch Feiertage",0,D349)))</f>
        <v/>
      </c>
      <c r="F349" s="37">
        <f>IF(E349="","",IF(E349&lt;$B$4,"ja",""))</f>
        <v/>
      </c>
      <c r="G349" s="38">
        <f t="array" ref="G349">IFERROR(_xlfn.TEXTJOIN(", ",TRUE,IF((Jahresplan!ME$6:ME$10&lt;&gt;"")*(($B$5="alle")+(Stammdaten!$C$5:$C$9=$B$5)),Stammdaten!$A$5:$A$9&amp;" "&amp;Jahresplan!ME$6:ME$10,"")),IF(E349&gt;0,"Namen erst ab Excel 2019, Zahl links stimmt",""))</f>
        <v/>
      </c>
    </row>
    <row r="350">
      <c r="A350" s="32" t="n">
        <v>46729</v>
      </c>
      <c r="B350" s="33" t="inlineStr">
        <is>
          <t>Mi</t>
        </is>
      </c>
      <c r="C350" s="34">
        <f>IF($B$5="alle",COUNTIF(Jahresplan!MF$6:MF$10,"U")+COUNTIF(Jahresplan!MF$6:MF$10,"K")+COUNTIF(Jahresplan!MF$6:MF$10,"KK")+COUNTIF(Jahresplan!MF$6:MF$10,"F")+COUNTIF(Jahresplan!MF$6:MF$10,"S")+COUNTIF(Jahresplan!MF$6:MF$10,"UB")+COUNTIF(Jahresplan!MF$6:MF$10,"H")*0.5,SUMPRODUCT((Stammdaten!$C$5:$C$9=$B$5)*((Jahresplan!MF$6:MF$10="U")+(Jahresplan!MF$6:MF$10="K")+(Jahresplan!MF$6:MF$10="KK")+(Jahresplan!MF$6:MF$10="F")+(Jahresplan!MF$6:MF$10="S")+(Jahresplan!MF$6:MF$10="UB")))+SUMPRODUCT((Stammdaten!$C$5:$C$9=$B$5)*(Jahresplan!MF$6:MF$10="H"))*0.5)</f>
        <v/>
      </c>
      <c r="D350" s="35">
        <f>IFERROR(SUMPRODUCT((COUNTIFS(Stammdaten!$D$5:$D$9,Feiertage!$C$1:$R$1,Jahresplan!MF$6:MF$10,"")*($B$5="alle")+COUNTIFS(Stammdaten!$C$5:$C$9,$B$5,Stammdaten!$D$5:$D$9,Feiertage!$C$1:$R$1,Jahresplan!MF$6:MF$10,"")*($B$5&lt;&gt;"alle"))*INDEX(Feiertage!$C$2:$R$20,MATCH($A350,Feiertage!$A$2:$A$20,0),0)),0)</f>
        <v/>
      </c>
      <c r="E350" s="36">
        <f>IF(AND($B$6="Mo bis Fr",WEEKDAY($A350,2)&gt;5),"",IF(IF($B$5="alle",COUNTA(Stammdaten!$A$5:$A$9),COUNTIF(Stammdaten!$C$5:$C$9,$B$5))=0,"",IF($B$5="alle",COUNTA(Stammdaten!$A$5:$A$9),COUNTIF(Stammdaten!$C$5:$C$9,$B$5))-C350-IF($B$6="alle Tage, auch Feiertage",0,D350)))</f>
        <v/>
      </c>
      <c r="F350" s="37">
        <f>IF(E350="","",IF(E350&lt;$B$4,"ja",""))</f>
        <v/>
      </c>
      <c r="G350" s="38">
        <f t="array" ref="G350">IFERROR(_xlfn.TEXTJOIN(", ",TRUE,IF((Jahresplan!MF$6:MF$10&lt;&gt;"")*(($B$5="alle")+(Stammdaten!$C$5:$C$9=$B$5)),Stammdaten!$A$5:$A$9&amp;" "&amp;Jahresplan!MF$6:MF$10,"")),IF(E350&gt;0,"Namen erst ab Excel 2019, Zahl links stimmt",""))</f>
        <v/>
      </c>
    </row>
    <row r="351">
      <c r="A351" s="32" t="n">
        <v>46730</v>
      </c>
      <c r="B351" s="33" t="inlineStr">
        <is>
          <t>Do</t>
        </is>
      </c>
      <c r="C351" s="34">
        <f>IF($B$5="alle",COUNTIF(Jahresplan!MG$6:MG$10,"U")+COUNTIF(Jahresplan!MG$6:MG$10,"K")+COUNTIF(Jahresplan!MG$6:MG$10,"KK")+COUNTIF(Jahresplan!MG$6:MG$10,"F")+COUNTIF(Jahresplan!MG$6:MG$10,"S")+COUNTIF(Jahresplan!MG$6:MG$10,"UB")+COUNTIF(Jahresplan!MG$6:MG$10,"H")*0.5,SUMPRODUCT((Stammdaten!$C$5:$C$9=$B$5)*((Jahresplan!MG$6:MG$10="U")+(Jahresplan!MG$6:MG$10="K")+(Jahresplan!MG$6:MG$10="KK")+(Jahresplan!MG$6:MG$10="F")+(Jahresplan!MG$6:MG$10="S")+(Jahresplan!MG$6:MG$10="UB")))+SUMPRODUCT((Stammdaten!$C$5:$C$9=$B$5)*(Jahresplan!MG$6:MG$10="H"))*0.5)</f>
        <v/>
      </c>
      <c r="D351" s="35">
        <f>IFERROR(SUMPRODUCT((COUNTIFS(Stammdaten!$D$5:$D$9,Feiertage!$C$1:$R$1,Jahresplan!MG$6:MG$10,"")*($B$5="alle")+COUNTIFS(Stammdaten!$C$5:$C$9,$B$5,Stammdaten!$D$5:$D$9,Feiertage!$C$1:$R$1,Jahresplan!MG$6:MG$10,"")*($B$5&lt;&gt;"alle"))*INDEX(Feiertage!$C$2:$R$20,MATCH($A351,Feiertage!$A$2:$A$20,0),0)),0)</f>
        <v/>
      </c>
      <c r="E351" s="36">
        <f>IF(AND($B$6="Mo bis Fr",WEEKDAY($A351,2)&gt;5),"",IF(IF($B$5="alle",COUNTA(Stammdaten!$A$5:$A$9),COUNTIF(Stammdaten!$C$5:$C$9,$B$5))=0,"",IF($B$5="alle",COUNTA(Stammdaten!$A$5:$A$9),COUNTIF(Stammdaten!$C$5:$C$9,$B$5))-C351-IF($B$6="alle Tage, auch Feiertage",0,D351)))</f>
        <v/>
      </c>
      <c r="F351" s="37">
        <f>IF(E351="","",IF(E351&lt;$B$4,"ja",""))</f>
        <v/>
      </c>
      <c r="G351" s="38">
        <f t="array" ref="G351">IFERROR(_xlfn.TEXTJOIN(", ",TRUE,IF((Jahresplan!MG$6:MG$10&lt;&gt;"")*(($B$5="alle")+(Stammdaten!$C$5:$C$9=$B$5)),Stammdaten!$A$5:$A$9&amp;" "&amp;Jahresplan!MG$6:MG$10,"")),IF(E351&gt;0,"Namen erst ab Excel 2019, Zahl links stimmt",""))</f>
        <v/>
      </c>
    </row>
    <row r="352">
      <c r="A352" s="32" t="n">
        <v>46731</v>
      </c>
      <c r="B352" s="33" t="inlineStr">
        <is>
          <t>Fr</t>
        </is>
      </c>
      <c r="C352" s="34">
        <f>IF($B$5="alle",COUNTIF(Jahresplan!MH$6:MH$10,"U")+COUNTIF(Jahresplan!MH$6:MH$10,"K")+COUNTIF(Jahresplan!MH$6:MH$10,"KK")+COUNTIF(Jahresplan!MH$6:MH$10,"F")+COUNTIF(Jahresplan!MH$6:MH$10,"S")+COUNTIF(Jahresplan!MH$6:MH$10,"UB")+COUNTIF(Jahresplan!MH$6:MH$10,"H")*0.5,SUMPRODUCT((Stammdaten!$C$5:$C$9=$B$5)*((Jahresplan!MH$6:MH$10="U")+(Jahresplan!MH$6:MH$10="K")+(Jahresplan!MH$6:MH$10="KK")+(Jahresplan!MH$6:MH$10="F")+(Jahresplan!MH$6:MH$10="S")+(Jahresplan!MH$6:MH$10="UB")))+SUMPRODUCT((Stammdaten!$C$5:$C$9=$B$5)*(Jahresplan!MH$6:MH$10="H"))*0.5)</f>
        <v/>
      </c>
      <c r="D352" s="35">
        <f>IFERROR(SUMPRODUCT((COUNTIFS(Stammdaten!$D$5:$D$9,Feiertage!$C$1:$R$1,Jahresplan!MH$6:MH$10,"")*($B$5="alle")+COUNTIFS(Stammdaten!$C$5:$C$9,$B$5,Stammdaten!$D$5:$D$9,Feiertage!$C$1:$R$1,Jahresplan!MH$6:MH$10,"")*($B$5&lt;&gt;"alle"))*INDEX(Feiertage!$C$2:$R$20,MATCH($A352,Feiertage!$A$2:$A$20,0),0)),0)</f>
        <v/>
      </c>
      <c r="E352" s="36">
        <f>IF(AND($B$6="Mo bis Fr",WEEKDAY($A352,2)&gt;5),"",IF(IF($B$5="alle",COUNTA(Stammdaten!$A$5:$A$9),COUNTIF(Stammdaten!$C$5:$C$9,$B$5))=0,"",IF($B$5="alle",COUNTA(Stammdaten!$A$5:$A$9),COUNTIF(Stammdaten!$C$5:$C$9,$B$5))-C352-IF($B$6="alle Tage, auch Feiertage",0,D352)))</f>
        <v/>
      </c>
      <c r="F352" s="37">
        <f>IF(E352="","",IF(E352&lt;$B$4,"ja",""))</f>
        <v/>
      </c>
      <c r="G352" s="38">
        <f t="array" ref="G352">IFERROR(_xlfn.TEXTJOIN(", ",TRUE,IF((Jahresplan!MH$6:MH$10&lt;&gt;"")*(($B$5="alle")+(Stammdaten!$C$5:$C$9=$B$5)),Stammdaten!$A$5:$A$9&amp;" "&amp;Jahresplan!MH$6:MH$10,"")),IF(E352&gt;0,"Namen erst ab Excel 2019, Zahl links stimmt",""))</f>
        <v/>
      </c>
    </row>
    <row r="353">
      <c r="A353" s="32" t="n">
        <v>46732</v>
      </c>
      <c r="B353" s="39" t="inlineStr">
        <is>
          <t>Sa</t>
        </is>
      </c>
      <c r="C353" s="34">
        <f>IF($B$5="alle",COUNTIF(Jahresplan!MI$6:MI$10,"U")+COUNTIF(Jahresplan!MI$6:MI$10,"K")+COUNTIF(Jahresplan!MI$6:MI$10,"KK")+COUNTIF(Jahresplan!MI$6:MI$10,"F")+COUNTIF(Jahresplan!MI$6:MI$10,"S")+COUNTIF(Jahresplan!MI$6:MI$10,"UB")+COUNTIF(Jahresplan!MI$6:MI$10,"H")*0.5,SUMPRODUCT((Stammdaten!$C$5:$C$9=$B$5)*((Jahresplan!MI$6:MI$10="U")+(Jahresplan!MI$6:MI$10="K")+(Jahresplan!MI$6:MI$10="KK")+(Jahresplan!MI$6:MI$10="F")+(Jahresplan!MI$6:MI$10="S")+(Jahresplan!MI$6:MI$10="UB")))+SUMPRODUCT((Stammdaten!$C$5:$C$9=$B$5)*(Jahresplan!MI$6:MI$10="H"))*0.5)</f>
        <v/>
      </c>
      <c r="D353" s="35">
        <f>IFERROR(SUMPRODUCT((COUNTIFS(Stammdaten!$D$5:$D$9,Feiertage!$C$1:$R$1,Jahresplan!MI$6:MI$10,"")*($B$5="alle")+COUNTIFS(Stammdaten!$C$5:$C$9,$B$5,Stammdaten!$D$5:$D$9,Feiertage!$C$1:$R$1,Jahresplan!MI$6:MI$10,"")*($B$5&lt;&gt;"alle"))*INDEX(Feiertage!$C$2:$R$20,MATCH($A353,Feiertage!$A$2:$A$20,0),0)),0)</f>
        <v/>
      </c>
      <c r="E353" s="36">
        <f>IF(AND($B$6="Mo bis Fr",WEEKDAY($A353,2)&gt;5),"",IF(IF($B$5="alle",COUNTA(Stammdaten!$A$5:$A$9),COUNTIF(Stammdaten!$C$5:$C$9,$B$5))=0,"",IF($B$5="alle",COUNTA(Stammdaten!$A$5:$A$9),COUNTIF(Stammdaten!$C$5:$C$9,$B$5))-C353-IF($B$6="alle Tage, auch Feiertage",0,D353)))</f>
        <v/>
      </c>
      <c r="F353" s="37">
        <f>IF(E353="","",IF(E353&lt;$B$4,"ja",""))</f>
        <v/>
      </c>
      <c r="G353" s="38">
        <f t="array" ref="G353">IFERROR(_xlfn.TEXTJOIN(", ",TRUE,IF((Jahresplan!MI$6:MI$10&lt;&gt;"")*(($B$5="alle")+(Stammdaten!$C$5:$C$9=$B$5)),Stammdaten!$A$5:$A$9&amp;" "&amp;Jahresplan!MI$6:MI$10,"")),IF(E353&gt;0,"Namen erst ab Excel 2019, Zahl links stimmt",""))</f>
        <v/>
      </c>
    </row>
    <row r="354">
      <c r="A354" s="32" t="n">
        <v>46733</v>
      </c>
      <c r="B354" s="39" t="inlineStr">
        <is>
          <t>So</t>
        </is>
      </c>
      <c r="C354" s="34">
        <f>IF($B$5="alle",COUNTIF(Jahresplan!MJ$6:MJ$10,"U")+COUNTIF(Jahresplan!MJ$6:MJ$10,"K")+COUNTIF(Jahresplan!MJ$6:MJ$10,"KK")+COUNTIF(Jahresplan!MJ$6:MJ$10,"F")+COUNTIF(Jahresplan!MJ$6:MJ$10,"S")+COUNTIF(Jahresplan!MJ$6:MJ$10,"UB")+COUNTIF(Jahresplan!MJ$6:MJ$10,"H")*0.5,SUMPRODUCT((Stammdaten!$C$5:$C$9=$B$5)*((Jahresplan!MJ$6:MJ$10="U")+(Jahresplan!MJ$6:MJ$10="K")+(Jahresplan!MJ$6:MJ$10="KK")+(Jahresplan!MJ$6:MJ$10="F")+(Jahresplan!MJ$6:MJ$10="S")+(Jahresplan!MJ$6:MJ$10="UB")))+SUMPRODUCT((Stammdaten!$C$5:$C$9=$B$5)*(Jahresplan!MJ$6:MJ$10="H"))*0.5)</f>
        <v/>
      </c>
      <c r="D354" s="35">
        <f>IFERROR(SUMPRODUCT((COUNTIFS(Stammdaten!$D$5:$D$9,Feiertage!$C$1:$R$1,Jahresplan!MJ$6:MJ$10,"")*($B$5="alle")+COUNTIFS(Stammdaten!$C$5:$C$9,$B$5,Stammdaten!$D$5:$D$9,Feiertage!$C$1:$R$1,Jahresplan!MJ$6:MJ$10,"")*($B$5&lt;&gt;"alle"))*INDEX(Feiertage!$C$2:$R$20,MATCH($A354,Feiertage!$A$2:$A$20,0),0)),0)</f>
        <v/>
      </c>
      <c r="E354" s="36">
        <f>IF(AND($B$6="Mo bis Fr",WEEKDAY($A354,2)&gt;5),"",IF(IF($B$5="alle",COUNTA(Stammdaten!$A$5:$A$9),COUNTIF(Stammdaten!$C$5:$C$9,$B$5))=0,"",IF($B$5="alle",COUNTA(Stammdaten!$A$5:$A$9),COUNTIF(Stammdaten!$C$5:$C$9,$B$5))-C354-IF($B$6="alle Tage, auch Feiertage",0,D354)))</f>
        <v/>
      </c>
      <c r="F354" s="37">
        <f>IF(E354="","",IF(E354&lt;$B$4,"ja",""))</f>
        <v/>
      </c>
      <c r="G354" s="38">
        <f t="array" ref="G354">IFERROR(_xlfn.TEXTJOIN(", ",TRUE,IF((Jahresplan!MJ$6:MJ$10&lt;&gt;"")*(($B$5="alle")+(Stammdaten!$C$5:$C$9=$B$5)),Stammdaten!$A$5:$A$9&amp;" "&amp;Jahresplan!MJ$6:MJ$10,"")),IF(E354&gt;0,"Namen erst ab Excel 2019, Zahl links stimmt",""))</f>
        <v/>
      </c>
    </row>
    <row r="355">
      <c r="A355" s="32" t="n">
        <v>46734</v>
      </c>
      <c r="B355" s="33" t="inlineStr">
        <is>
          <t>Mo</t>
        </is>
      </c>
      <c r="C355" s="34">
        <f>IF($B$5="alle",COUNTIF(Jahresplan!MK$6:MK$10,"U")+COUNTIF(Jahresplan!MK$6:MK$10,"K")+COUNTIF(Jahresplan!MK$6:MK$10,"KK")+COUNTIF(Jahresplan!MK$6:MK$10,"F")+COUNTIF(Jahresplan!MK$6:MK$10,"S")+COUNTIF(Jahresplan!MK$6:MK$10,"UB")+COUNTIF(Jahresplan!MK$6:MK$10,"H")*0.5,SUMPRODUCT((Stammdaten!$C$5:$C$9=$B$5)*((Jahresplan!MK$6:MK$10="U")+(Jahresplan!MK$6:MK$10="K")+(Jahresplan!MK$6:MK$10="KK")+(Jahresplan!MK$6:MK$10="F")+(Jahresplan!MK$6:MK$10="S")+(Jahresplan!MK$6:MK$10="UB")))+SUMPRODUCT((Stammdaten!$C$5:$C$9=$B$5)*(Jahresplan!MK$6:MK$10="H"))*0.5)</f>
        <v/>
      </c>
      <c r="D355" s="35">
        <f>IFERROR(SUMPRODUCT((COUNTIFS(Stammdaten!$D$5:$D$9,Feiertage!$C$1:$R$1,Jahresplan!MK$6:MK$10,"")*($B$5="alle")+COUNTIFS(Stammdaten!$C$5:$C$9,$B$5,Stammdaten!$D$5:$D$9,Feiertage!$C$1:$R$1,Jahresplan!MK$6:MK$10,"")*($B$5&lt;&gt;"alle"))*INDEX(Feiertage!$C$2:$R$20,MATCH($A355,Feiertage!$A$2:$A$20,0),0)),0)</f>
        <v/>
      </c>
      <c r="E355" s="36">
        <f>IF(AND($B$6="Mo bis Fr",WEEKDAY($A355,2)&gt;5),"",IF(IF($B$5="alle",COUNTA(Stammdaten!$A$5:$A$9),COUNTIF(Stammdaten!$C$5:$C$9,$B$5))=0,"",IF($B$5="alle",COUNTA(Stammdaten!$A$5:$A$9),COUNTIF(Stammdaten!$C$5:$C$9,$B$5))-C355-IF($B$6="alle Tage, auch Feiertage",0,D355)))</f>
        <v/>
      </c>
      <c r="F355" s="37">
        <f>IF(E355="","",IF(E355&lt;$B$4,"ja",""))</f>
        <v/>
      </c>
      <c r="G355" s="38">
        <f t="array" ref="G355">IFERROR(_xlfn.TEXTJOIN(", ",TRUE,IF((Jahresplan!MK$6:MK$10&lt;&gt;"")*(($B$5="alle")+(Stammdaten!$C$5:$C$9=$B$5)),Stammdaten!$A$5:$A$9&amp;" "&amp;Jahresplan!MK$6:MK$10,"")),IF(E355&gt;0,"Namen erst ab Excel 2019, Zahl links stimmt",""))</f>
        <v/>
      </c>
    </row>
    <row r="356">
      <c r="A356" s="32" t="n">
        <v>46735</v>
      </c>
      <c r="B356" s="33" t="inlineStr">
        <is>
          <t>Di</t>
        </is>
      </c>
      <c r="C356" s="34">
        <f>IF($B$5="alle",COUNTIF(Jahresplan!ML$6:ML$10,"U")+COUNTIF(Jahresplan!ML$6:ML$10,"K")+COUNTIF(Jahresplan!ML$6:ML$10,"KK")+COUNTIF(Jahresplan!ML$6:ML$10,"F")+COUNTIF(Jahresplan!ML$6:ML$10,"S")+COUNTIF(Jahresplan!ML$6:ML$10,"UB")+COUNTIF(Jahresplan!ML$6:ML$10,"H")*0.5,SUMPRODUCT((Stammdaten!$C$5:$C$9=$B$5)*((Jahresplan!ML$6:ML$10="U")+(Jahresplan!ML$6:ML$10="K")+(Jahresplan!ML$6:ML$10="KK")+(Jahresplan!ML$6:ML$10="F")+(Jahresplan!ML$6:ML$10="S")+(Jahresplan!ML$6:ML$10="UB")))+SUMPRODUCT((Stammdaten!$C$5:$C$9=$B$5)*(Jahresplan!ML$6:ML$10="H"))*0.5)</f>
        <v/>
      </c>
      <c r="D356" s="35">
        <f>IFERROR(SUMPRODUCT((COUNTIFS(Stammdaten!$D$5:$D$9,Feiertage!$C$1:$R$1,Jahresplan!ML$6:ML$10,"")*($B$5="alle")+COUNTIFS(Stammdaten!$C$5:$C$9,$B$5,Stammdaten!$D$5:$D$9,Feiertage!$C$1:$R$1,Jahresplan!ML$6:ML$10,"")*($B$5&lt;&gt;"alle"))*INDEX(Feiertage!$C$2:$R$20,MATCH($A356,Feiertage!$A$2:$A$20,0),0)),0)</f>
        <v/>
      </c>
      <c r="E356" s="36">
        <f>IF(AND($B$6="Mo bis Fr",WEEKDAY($A356,2)&gt;5),"",IF(IF($B$5="alle",COUNTA(Stammdaten!$A$5:$A$9),COUNTIF(Stammdaten!$C$5:$C$9,$B$5))=0,"",IF($B$5="alle",COUNTA(Stammdaten!$A$5:$A$9),COUNTIF(Stammdaten!$C$5:$C$9,$B$5))-C356-IF($B$6="alle Tage, auch Feiertage",0,D356)))</f>
        <v/>
      </c>
      <c r="F356" s="37">
        <f>IF(E356="","",IF(E356&lt;$B$4,"ja",""))</f>
        <v/>
      </c>
      <c r="G356" s="38">
        <f t="array" ref="G356">IFERROR(_xlfn.TEXTJOIN(", ",TRUE,IF((Jahresplan!ML$6:ML$10&lt;&gt;"")*(($B$5="alle")+(Stammdaten!$C$5:$C$9=$B$5)),Stammdaten!$A$5:$A$9&amp;" "&amp;Jahresplan!ML$6:ML$10,"")),IF(E356&gt;0,"Namen erst ab Excel 2019, Zahl links stimmt",""))</f>
        <v/>
      </c>
    </row>
    <row r="357">
      <c r="A357" s="32" t="n">
        <v>46736</v>
      </c>
      <c r="B357" s="33" t="inlineStr">
        <is>
          <t>Mi</t>
        </is>
      </c>
      <c r="C357" s="34">
        <f>IF($B$5="alle",COUNTIF(Jahresplan!MM$6:MM$10,"U")+COUNTIF(Jahresplan!MM$6:MM$10,"K")+COUNTIF(Jahresplan!MM$6:MM$10,"KK")+COUNTIF(Jahresplan!MM$6:MM$10,"F")+COUNTIF(Jahresplan!MM$6:MM$10,"S")+COUNTIF(Jahresplan!MM$6:MM$10,"UB")+COUNTIF(Jahresplan!MM$6:MM$10,"H")*0.5,SUMPRODUCT((Stammdaten!$C$5:$C$9=$B$5)*((Jahresplan!MM$6:MM$10="U")+(Jahresplan!MM$6:MM$10="K")+(Jahresplan!MM$6:MM$10="KK")+(Jahresplan!MM$6:MM$10="F")+(Jahresplan!MM$6:MM$10="S")+(Jahresplan!MM$6:MM$10="UB")))+SUMPRODUCT((Stammdaten!$C$5:$C$9=$B$5)*(Jahresplan!MM$6:MM$10="H"))*0.5)</f>
        <v/>
      </c>
      <c r="D357" s="35">
        <f>IFERROR(SUMPRODUCT((COUNTIFS(Stammdaten!$D$5:$D$9,Feiertage!$C$1:$R$1,Jahresplan!MM$6:MM$10,"")*($B$5="alle")+COUNTIFS(Stammdaten!$C$5:$C$9,$B$5,Stammdaten!$D$5:$D$9,Feiertage!$C$1:$R$1,Jahresplan!MM$6:MM$10,"")*($B$5&lt;&gt;"alle"))*INDEX(Feiertage!$C$2:$R$20,MATCH($A357,Feiertage!$A$2:$A$20,0),0)),0)</f>
        <v/>
      </c>
      <c r="E357" s="36">
        <f>IF(AND($B$6="Mo bis Fr",WEEKDAY($A357,2)&gt;5),"",IF(IF($B$5="alle",COUNTA(Stammdaten!$A$5:$A$9),COUNTIF(Stammdaten!$C$5:$C$9,$B$5))=0,"",IF($B$5="alle",COUNTA(Stammdaten!$A$5:$A$9),COUNTIF(Stammdaten!$C$5:$C$9,$B$5))-C357-IF($B$6="alle Tage, auch Feiertage",0,D357)))</f>
        <v/>
      </c>
      <c r="F357" s="37">
        <f>IF(E357="","",IF(E357&lt;$B$4,"ja",""))</f>
        <v/>
      </c>
      <c r="G357" s="38">
        <f t="array" ref="G357">IFERROR(_xlfn.TEXTJOIN(", ",TRUE,IF((Jahresplan!MM$6:MM$10&lt;&gt;"")*(($B$5="alle")+(Stammdaten!$C$5:$C$9=$B$5)),Stammdaten!$A$5:$A$9&amp;" "&amp;Jahresplan!MM$6:MM$10,"")),IF(E357&gt;0,"Namen erst ab Excel 2019, Zahl links stimmt",""))</f>
        <v/>
      </c>
    </row>
    <row r="358">
      <c r="A358" s="32" t="n">
        <v>46737</v>
      </c>
      <c r="B358" s="33" t="inlineStr">
        <is>
          <t>Do</t>
        </is>
      </c>
      <c r="C358" s="34">
        <f>IF($B$5="alle",COUNTIF(Jahresplan!MN$6:MN$10,"U")+COUNTIF(Jahresplan!MN$6:MN$10,"K")+COUNTIF(Jahresplan!MN$6:MN$10,"KK")+COUNTIF(Jahresplan!MN$6:MN$10,"F")+COUNTIF(Jahresplan!MN$6:MN$10,"S")+COUNTIF(Jahresplan!MN$6:MN$10,"UB")+COUNTIF(Jahresplan!MN$6:MN$10,"H")*0.5,SUMPRODUCT((Stammdaten!$C$5:$C$9=$B$5)*((Jahresplan!MN$6:MN$10="U")+(Jahresplan!MN$6:MN$10="K")+(Jahresplan!MN$6:MN$10="KK")+(Jahresplan!MN$6:MN$10="F")+(Jahresplan!MN$6:MN$10="S")+(Jahresplan!MN$6:MN$10="UB")))+SUMPRODUCT((Stammdaten!$C$5:$C$9=$B$5)*(Jahresplan!MN$6:MN$10="H"))*0.5)</f>
        <v/>
      </c>
      <c r="D358" s="35">
        <f>IFERROR(SUMPRODUCT((COUNTIFS(Stammdaten!$D$5:$D$9,Feiertage!$C$1:$R$1,Jahresplan!MN$6:MN$10,"")*($B$5="alle")+COUNTIFS(Stammdaten!$C$5:$C$9,$B$5,Stammdaten!$D$5:$D$9,Feiertage!$C$1:$R$1,Jahresplan!MN$6:MN$10,"")*($B$5&lt;&gt;"alle"))*INDEX(Feiertage!$C$2:$R$20,MATCH($A358,Feiertage!$A$2:$A$20,0),0)),0)</f>
        <v/>
      </c>
      <c r="E358" s="36">
        <f>IF(AND($B$6="Mo bis Fr",WEEKDAY($A358,2)&gt;5),"",IF(IF($B$5="alle",COUNTA(Stammdaten!$A$5:$A$9),COUNTIF(Stammdaten!$C$5:$C$9,$B$5))=0,"",IF($B$5="alle",COUNTA(Stammdaten!$A$5:$A$9),COUNTIF(Stammdaten!$C$5:$C$9,$B$5))-C358-IF($B$6="alle Tage, auch Feiertage",0,D358)))</f>
        <v/>
      </c>
      <c r="F358" s="37">
        <f>IF(E358="","",IF(E358&lt;$B$4,"ja",""))</f>
        <v/>
      </c>
      <c r="G358" s="38">
        <f t="array" ref="G358">IFERROR(_xlfn.TEXTJOIN(", ",TRUE,IF((Jahresplan!MN$6:MN$10&lt;&gt;"")*(($B$5="alle")+(Stammdaten!$C$5:$C$9=$B$5)),Stammdaten!$A$5:$A$9&amp;" "&amp;Jahresplan!MN$6:MN$10,"")),IF(E358&gt;0,"Namen erst ab Excel 2019, Zahl links stimmt",""))</f>
        <v/>
      </c>
    </row>
    <row r="359">
      <c r="A359" s="32" t="n">
        <v>46738</v>
      </c>
      <c r="B359" s="33" t="inlineStr">
        <is>
          <t>Fr</t>
        </is>
      </c>
      <c r="C359" s="34">
        <f>IF($B$5="alle",COUNTIF(Jahresplan!MO$6:MO$10,"U")+COUNTIF(Jahresplan!MO$6:MO$10,"K")+COUNTIF(Jahresplan!MO$6:MO$10,"KK")+COUNTIF(Jahresplan!MO$6:MO$10,"F")+COUNTIF(Jahresplan!MO$6:MO$10,"S")+COUNTIF(Jahresplan!MO$6:MO$10,"UB")+COUNTIF(Jahresplan!MO$6:MO$10,"H")*0.5,SUMPRODUCT((Stammdaten!$C$5:$C$9=$B$5)*((Jahresplan!MO$6:MO$10="U")+(Jahresplan!MO$6:MO$10="K")+(Jahresplan!MO$6:MO$10="KK")+(Jahresplan!MO$6:MO$10="F")+(Jahresplan!MO$6:MO$10="S")+(Jahresplan!MO$6:MO$10="UB")))+SUMPRODUCT((Stammdaten!$C$5:$C$9=$B$5)*(Jahresplan!MO$6:MO$10="H"))*0.5)</f>
        <v/>
      </c>
      <c r="D359" s="35">
        <f>IFERROR(SUMPRODUCT((COUNTIFS(Stammdaten!$D$5:$D$9,Feiertage!$C$1:$R$1,Jahresplan!MO$6:MO$10,"")*($B$5="alle")+COUNTIFS(Stammdaten!$C$5:$C$9,$B$5,Stammdaten!$D$5:$D$9,Feiertage!$C$1:$R$1,Jahresplan!MO$6:MO$10,"")*($B$5&lt;&gt;"alle"))*INDEX(Feiertage!$C$2:$R$20,MATCH($A359,Feiertage!$A$2:$A$20,0),0)),0)</f>
        <v/>
      </c>
      <c r="E359" s="36">
        <f>IF(AND($B$6="Mo bis Fr",WEEKDAY($A359,2)&gt;5),"",IF(IF($B$5="alle",COUNTA(Stammdaten!$A$5:$A$9),COUNTIF(Stammdaten!$C$5:$C$9,$B$5))=0,"",IF($B$5="alle",COUNTA(Stammdaten!$A$5:$A$9),COUNTIF(Stammdaten!$C$5:$C$9,$B$5))-C359-IF($B$6="alle Tage, auch Feiertage",0,D359)))</f>
        <v/>
      </c>
      <c r="F359" s="37">
        <f>IF(E359="","",IF(E359&lt;$B$4,"ja",""))</f>
        <v/>
      </c>
      <c r="G359" s="38">
        <f t="array" ref="G359">IFERROR(_xlfn.TEXTJOIN(", ",TRUE,IF((Jahresplan!MO$6:MO$10&lt;&gt;"")*(($B$5="alle")+(Stammdaten!$C$5:$C$9=$B$5)),Stammdaten!$A$5:$A$9&amp;" "&amp;Jahresplan!MO$6:MO$10,"")),IF(E359&gt;0,"Namen erst ab Excel 2019, Zahl links stimmt",""))</f>
        <v/>
      </c>
    </row>
    <row r="360">
      <c r="A360" s="32" t="n">
        <v>46739</v>
      </c>
      <c r="B360" s="39" t="inlineStr">
        <is>
          <t>Sa</t>
        </is>
      </c>
      <c r="C360" s="34">
        <f>IF($B$5="alle",COUNTIF(Jahresplan!MP$6:MP$10,"U")+COUNTIF(Jahresplan!MP$6:MP$10,"K")+COUNTIF(Jahresplan!MP$6:MP$10,"KK")+COUNTIF(Jahresplan!MP$6:MP$10,"F")+COUNTIF(Jahresplan!MP$6:MP$10,"S")+COUNTIF(Jahresplan!MP$6:MP$10,"UB")+COUNTIF(Jahresplan!MP$6:MP$10,"H")*0.5,SUMPRODUCT((Stammdaten!$C$5:$C$9=$B$5)*((Jahresplan!MP$6:MP$10="U")+(Jahresplan!MP$6:MP$10="K")+(Jahresplan!MP$6:MP$10="KK")+(Jahresplan!MP$6:MP$10="F")+(Jahresplan!MP$6:MP$10="S")+(Jahresplan!MP$6:MP$10="UB")))+SUMPRODUCT((Stammdaten!$C$5:$C$9=$B$5)*(Jahresplan!MP$6:MP$10="H"))*0.5)</f>
        <v/>
      </c>
      <c r="D360" s="35">
        <f>IFERROR(SUMPRODUCT((COUNTIFS(Stammdaten!$D$5:$D$9,Feiertage!$C$1:$R$1,Jahresplan!MP$6:MP$10,"")*($B$5="alle")+COUNTIFS(Stammdaten!$C$5:$C$9,$B$5,Stammdaten!$D$5:$D$9,Feiertage!$C$1:$R$1,Jahresplan!MP$6:MP$10,"")*($B$5&lt;&gt;"alle"))*INDEX(Feiertage!$C$2:$R$20,MATCH($A360,Feiertage!$A$2:$A$20,0),0)),0)</f>
        <v/>
      </c>
      <c r="E360" s="36">
        <f>IF(AND($B$6="Mo bis Fr",WEEKDAY($A360,2)&gt;5),"",IF(IF($B$5="alle",COUNTA(Stammdaten!$A$5:$A$9),COUNTIF(Stammdaten!$C$5:$C$9,$B$5))=0,"",IF($B$5="alle",COUNTA(Stammdaten!$A$5:$A$9),COUNTIF(Stammdaten!$C$5:$C$9,$B$5))-C360-IF($B$6="alle Tage, auch Feiertage",0,D360)))</f>
        <v/>
      </c>
      <c r="F360" s="37">
        <f>IF(E360="","",IF(E360&lt;$B$4,"ja",""))</f>
        <v/>
      </c>
      <c r="G360" s="38">
        <f t="array" ref="G360">IFERROR(_xlfn.TEXTJOIN(", ",TRUE,IF((Jahresplan!MP$6:MP$10&lt;&gt;"")*(($B$5="alle")+(Stammdaten!$C$5:$C$9=$B$5)),Stammdaten!$A$5:$A$9&amp;" "&amp;Jahresplan!MP$6:MP$10,"")),IF(E360&gt;0,"Namen erst ab Excel 2019, Zahl links stimmt",""))</f>
        <v/>
      </c>
    </row>
    <row r="361">
      <c r="A361" s="32" t="n">
        <v>46740</v>
      </c>
      <c r="B361" s="39" t="inlineStr">
        <is>
          <t>So</t>
        </is>
      </c>
      <c r="C361" s="34">
        <f>IF($B$5="alle",COUNTIF(Jahresplan!MQ$6:MQ$10,"U")+COUNTIF(Jahresplan!MQ$6:MQ$10,"K")+COUNTIF(Jahresplan!MQ$6:MQ$10,"KK")+COUNTIF(Jahresplan!MQ$6:MQ$10,"F")+COUNTIF(Jahresplan!MQ$6:MQ$10,"S")+COUNTIF(Jahresplan!MQ$6:MQ$10,"UB")+COUNTIF(Jahresplan!MQ$6:MQ$10,"H")*0.5,SUMPRODUCT((Stammdaten!$C$5:$C$9=$B$5)*((Jahresplan!MQ$6:MQ$10="U")+(Jahresplan!MQ$6:MQ$10="K")+(Jahresplan!MQ$6:MQ$10="KK")+(Jahresplan!MQ$6:MQ$10="F")+(Jahresplan!MQ$6:MQ$10="S")+(Jahresplan!MQ$6:MQ$10="UB")))+SUMPRODUCT((Stammdaten!$C$5:$C$9=$B$5)*(Jahresplan!MQ$6:MQ$10="H"))*0.5)</f>
        <v/>
      </c>
      <c r="D361" s="35">
        <f>IFERROR(SUMPRODUCT((COUNTIFS(Stammdaten!$D$5:$D$9,Feiertage!$C$1:$R$1,Jahresplan!MQ$6:MQ$10,"")*($B$5="alle")+COUNTIFS(Stammdaten!$C$5:$C$9,$B$5,Stammdaten!$D$5:$D$9,Feiertage!$C$1:$R$1,Jahresplan!MQ$6:MQ$10,"")*($B$5&lt;&gt;"alle"))*INDEX(Feiertage!$C$2:$R$20,MATCH($A361,Feiertage!$A$2:$A$20,0),0)),0)</f>
        <v/>
      </c>
      <c r="E361" s="36">
        <f>IF(AND($B$6="Mo bis Fr",WEEKDAY($A361,2)&gt;5),"",IF(IF($B$5="alle",COUNTA(Stammdaten!$A$5:$A$9),COUNTIF(Stammdaten!$C$5:$C$9,$B$5))=0,"",IF($B$5="alle",COUNTA(Stammdaten!$A$5:$A$9),COUNTIF(Stammdaten!$C$5:$C$9,$B$5))-C361-IF($B$6="alle Tage, auch Feiertage",0,D361)))</f>
        <v/>
      </c>
      <c r="F361" s="37">
        <f>IF(E361="","",IF(E361&lt;$B$4,"ja",""))</f>
        <v/>
      </c>
      <c r="G361" s="38">
        <f t="array" ref="G361">IFERROR(_xlfn.TEXTJOIN(", ",TRUE,IF((Jahresplan!MQ$6:MQ$10&lt;&gt;"")*(($B$5="alle")+(Stammdaten!$C$5:$C$9=$B$5)),Stammdaten!$A$5:$A$9&amp;" "&amp;Jahresplan!MQ$6:MQ$10,"")),IF(E361&gt;0,"Namen erst ab Excel 2019, Zahl links stimmt",""))</f>
        <v/>
      </c>
    </row>
    <row r="362">
      <c r="A362" s="32" t="n">
        <v>46741</v>
      </c>
      <c r="B362" s="33" t="inlineStr">
        <is>
          <t>Mo</t>
        </is>
      </c>
      <c r="C362" s="34">
        <f>IF($B$5="alle",COUNTIF(Jahresplan!MR$6:MR$10,"U")+COUNTIF(Jahresplan!MR$6:MR$10,"K")+COUNTIF(Jahresplan!MR$6:MR$10,"KK")+COUNTIF(Jahresplan!MR$6:MR$10,"F")+COUNTIF(Jahresplan!MR$6:MR$10,"S")+COUNTIF(Jahresplan!MR$6:MR$10,"UB")+COUNTIF(Jahresplan!MR$6:MR$10,"H")*0.5,SUMPRODUCT((Stammdaten!$C$5:$C$9=$B$5)*((Jahresplan!MR$6:MR$10="U")+(Jahresplan!MR$6:MR$10="K")+(Jahresplan!MR$6:MR$10="KK")+(Jahresplan!MR$6:MR$10="F")+(Jahresplan!MR$6:MR$10="S")+(Jahresplan!MR$6:MR$10="UB")))+SUMPRODUCT((Stammdaten!$C$5:$C$9=$B$5)*(Jahresplan!MR$6:MR$10="H"))*0.5)</f>
        <v/>
      </c>
      <c r="D362" s="35">
        <f>IFERROR(SUMPRODUCT((COUNTIFS(Stammdaten!$D$5:$D$9,Feiertage!$C$1:$R$1,Jahresplan!MR$6:MR$10,"")*($B$5="alle")+COUNTIFS(Stammdaten!$C$5:$C$9,$B$5,Stammdaten!$D$5:$D$9,Feiertage!$C$1:$R$1,Jahresplan!MR$6:MR$10,"")*($B$5&lt;&gt;"alle"))*INDEX(Feiertage!$C$2:$R$20,MATCH($A362,Feiertage!$A$2:$A$20,0),0)),0)</f>
        <v/>
      </c>
      <c r="E362" s="36">
        <f>IF(AND($B$6="Mo bis Fr",WEEKDAY($A362,2)&gt;5),"",IF(IF($B$5="alle",COUNTA(Stammdaten!$A$5:$A$9),COUNTIF(Stammdaten!$C$5:$C$9,$B$5))=0,"",IF($B$5="alle",COUNTA(Stammdaten!$A$5:$A$9),COUNTIF(Stammdaten!$C$5:$C$9,$B$5))-C362-IF($B$6="alle Tage, auch Feiertage",0,D362)))</f>
        <v/>
      </c>
      <c r="F362" s="37">
        <f>IF(E362="","",IF(E362&lt;$B$4,"ja",""))</f>
        <v/>
      </c>
      <c r="G362" s="38">
        <f t="array" ref="G362">IFERROR(_xlfn.TEXTJOIN(", ",TRUE,IF((Jahresplan!MR$6:MR$10&lt;&gt;"")*(($B$5="alle")+(Stammdaten!$C$5:$C$9=$B$5)),Stammdaten!$A$5:$A$9&amp;" "&amp;Jahresplan!MR$6:MR$10,"")),IF(E362&gt;0,"Namen erst ab Excel 2019, Zahl links stimmt",""))</f>
        <v/>
      </c>
    </row>
    <row r="363">
      <c r="A363" s="32" t="n">
        <v>46742</v>
      </c>
      <c r="B363" s="33" t="inlineStr">
        <is>
          <t>Di</t>
        </is>
      </c>
      <c r="C363" s="34">
        <f>IF($B$5="alle",COUNTIF(Jahresplan!MS$6:MS$10,"U")+COUNTIF(Jahresplan!MS$6:MS$10,"K")+COUNTIF(Jahresplan!MS$6:MS$10,"KK")+COUNTIF(Jahresplan!MS$6:MS$10,"F")+COUNTIF(Jahresplan!MS$6:MS$10,"S")+COUNTIF(Jahresplan!MS$6:MS$10,"UB")+COUNTIF(Jahresplan!MS$6:MS$10,"H")*0.5,SUMPRODUCT((Stammdaten!$C$5:$C$9=$B$5)*((Jahresplan!MS$6:MS$10="U")+(Jahresplan!MS$6:MS$10="K")+(Jahresplan!MS$6:MS$10="KK")+(Jahresplan!MS$6:MS$10="F")+(Jahresplan!MS$6:MS$10="S")+(Jahresplan!MS$6:MS$10="UB")))+SUMPRODUCT((Stammdaten!$C$5:$C$9=$B$5)*(Jahresplan!MS$6:MS$10="H"))*0.5)</f>
        <v/>
      </c>
      <c r="D363" s="35">
        <f>IFERROR(SUMPRODUCT((COUNTIFS(Stammdaten!$D$5:$D$9,Feiertage!$C$1:$R$1,Jahresplan!MS$6:MS$10,"")*($B$5="alle")+COUNTIFS(Stammdaten!$C$5:$C$9,$B$5,Stammdaten!$D$5:$D$9,Feiertage!$C$1:$R$1,Jahresplan!MS$6:MS$10,"")*($B$5&lt;&gt;"alle"))*INDEX(Feiertage!$C$2:$R$20,MATCH($A363,Feiertage!$A$2:$A$20,0),0)),0)</f>
        <v/>
      </c>
      <c r="E363" s="36">
        <f>IF(AND($B$6="Mo bis Fr",WEEKDAY($A363,2)&gt;5),"",IF(IF($B$5="alle",COUNTA(Stammdaten!$A$5:$A$9),COUNTIF(Stammdaten!$C$5:$C$9,$B$5))=0,"",IF($B$5="alle",COUNTA(Stammdaten!$A$5:$A$9),COUNTIF(Stammdaten!$C$5:$C$9,$B$5))-C363-IF($B$6="alle Tage, auch Feiertage",0,D363)))</f>
        <v/>
      </c>
      <c r="F363" s="37">
        <f>IF(E363="","",IF(E363&lt;$B$4,"ja",""))</f>
        <v/>
      </c>
      <c r="G363" s="38">
        <f t="array" ref="G363">IFERROR(_xlfn.TEXTJOIN(", ",TRUE,IF((Jahresplan!MS$6:MS$10&lt;&gt;"")*(($B$5="alle")+(Stammdaten!$C$5:$C$9=$B$5)),Stammdaten!$A$5:$A$9&amp;" "&amp;Jahresplan!MS$6:MS$10,"")),IF(E363&gt;0,"Namen erst ab Excel 2019, Zahl links stimmt",""))</f>
        <v/>
      </c>
    </row>
    <row r="364">
      <c r="A364" s="32" t="n">
        <v>46743</v>
      </c>
      <c r="B364" s="33" t="inlineStr">
        <is>
          <t>Mi</t>
        </is>
      </c>
      <c r="C364" s="34">
        <f>IF($B$5="alle",COUNTIF(Jahresplan!MT$6:MT$10,"U")+COUNTIF(Jahresplan!MT$6:MT$10,"K")+COUNTIF(Jahresplan!MT$6:MT$10,"KK")+COUNTIF(Jahresplan!MT$6:MT$10,"F")+COUNTIF(Jahresplan!MT$6:MT$10,"S")+COUNTIF(Jahresplan!MT$6:MT$10,"UB")+COUNTIF(Jahresplan!MT$6:MT$10,"H")*0.5,SUMPRODUCT((Stammdaten!$C$5:$C$9=$B$5)*((Jahresplan!MT$6:MT$10="U")+(Jahresplan!MT$6:MT$10="K")+(Jahresplan!MT$6:MT$10="KK")+(Jahresplan!MT$6:MT$10="F")+(Jahresplan!MT$6:MT$10="S")+(Jahresplan!MT$6:MT$10="UB")))+SUMPRODUCT((Stammdaten!$C$5:$C$9=$B$5)*(Jahresplan!MT$6:MT$10="H"))*0.5)</f>
        <v/>
      </c>
      <c r="D364" s="35">
        <f>IFERROR(SUMPRODUCT((COUNTIFS(Stammdaten!$D$5:$D$9,Feiertage!$C$1:$R$1,Jahresplan!MT$6:MT$10,"")*($B$5="alle")+COUNTIFS(Stammdaten!$C$5:$C$9,$B$5,Stammdaten!$D$5:$D$9,Feiertage!$C$1:$R$1,Jahresplan!MT$6:MT$10,"")*($B$5&lt;&gt;"alle"))*INDEX(Feiertage!$C$2:$R$20,MATCH($A364,Feiertage!$A$2:$A$20,0),0)),0)</f>
        <v/>
      </c>
      <c r="E364" s="36">
        <f>IF(AND($B$6="Mo bis Fr",WEEKDAY($A364,2)&gt;5),"",IF(IF($B$5="alle",COUNTA(Stammdaten!$A$5:$A$9),COUNTIF(Stammdaten!$C$5:$C$9,$B$5))=0,"",IF($B$5="alle",COUNTA(Stammdaten!$A$5:$A$9),COUNTIF(Stammdaten!$C$5:$C$9,$B$5))-C364-IF($B$6="alle Tage, auch Feiertage",0,D364)))</f>
        <v/>
      </c>
      <c r="F364" s="37">
        <f>IF(E364="","",IF(E364&lt;$B$4,"ja",""))</f>
        <v/>
      </c>
      <c r="G364" s="38">
        <f t="array" ref="G364">IFERROR(_xlfn.TEXTJOIN(", ",TRUE,IF((Jahresplan!MT$6:MT$10&lt;&gt;"")*(($B$5="alle")+(Stammdaten!$C$5:$C$9=$B$5)),Stammdaten!$A$5:$A$9&amp;" "&amp;Jahresplan!MT$6:MT$10,"")),IF(E364&gt;0,"Namen erst ab Excel 2019, Zahl links stimmt",""))</f>
        <v/>
      </c>
    </row>
    <row r="365">
      <c r="A365" s="32" t="n">
        <v>46744</v>
      </c>
      <c r="B365" s="33" t="inlineStr">
        <is>
          <t>Do</t>
        </is>
      </c>
      <c r="C365" s="34">
        <f>IF($B$5="alle",COUNTIF(Jahresplan!MU$6:MU$10,"U")+COUNTIF(Jahresplan!MU$6:MU$10,"K")+COUNTIF(Jahresplan!MU$6:MU$10,"KK")+COUNTIF(Jahresplan!MU$6:MU$10,"F")+COUNTIF(Jahresplan!MU$6:MU$10,"S")+COUNTIF(Jahresplan!MU$6:MU$10,"UB")+COUNTIF(Jahresplan!MU$6:MU$10,"H")*0.5,SUMPRODUCT((Stammdaten!$C$5:$C$9=$B$5)*((Jahresplan!MU$6:MU$10="U")+(Jahresplan!MU$6:MU$10="K")+(Jahresplan!MU$6:MU$10="KK")+(Jahresplan!MU$6:MU$10="F")+(Jahresplan!MU$6:MU$10="S")+(Jahresplan!MU$6:MU$10="UB")))+SUMPRODUCT((Stammdaten!$C$5:$C$9=$B$5)*(Jahresplan!MU$6:MU$10="H"))*0.5)</f>
        <v/>
      </c>
      <c r="D365" s="35">
        <f>IFERROR(SUMPRODUCT((COUNTIFS(Stammdaten!$D$5:$D$9,Feiertage!$C$1:$R$1,Jahresplan!MU$6:MU$10,"")*($B$5="alle")+COUNTIFS(Stammdaten!$C$5:$C$9,$B$5,Stammdaten!$D$5:$D$9,Feiertage!$C$1:$R$1,Jahresplan!MU$6:MU$10,"")*($B$5&lt;&gt;"alle"))*INDEX(Feiertage!$C$2:$R$20,MATCH($A365,Feiertage!$A$2:$A$20,0),0)),0)</f>
        <v/>
      </c>
      <c r="E365" s="36">
        <f>IF(AND($B$6="Mo bis Fr",WEEKDAY($A365,2)&gt;5),"",IF(IF($B$5="alle",COUNTA(Stammdaten!$A$5:$A$9),COUNTIF(Stammdaten!$C$5:$C$9,$B$5))=0,"",IF($B$5="alle",COUNTA(Stammdaten!$A$5:$A$9),COUNTIF(Stammdaten!$C$5:$C$9,$B$5))-C365-IF($B$6="alle Tage, auch Feiertage",0,D365)))</f>
        <v/>
      </c>
      <c r="F365" s="37">
        <f>IF(E365="","",IF(E365&lt;$B$4,"ja",""))</f>
        <v/>
      </c>
      <c r="G365" s="38">
        <f t="array" ref="G365">IFERROR(_xlfn.TEXTJOIN(", ",TRUE,IF((Jahresplan!MU$6:MU$10&lt;&gt;"")*(($B$5="alle")+(Stammdaten!$C$5:$C$9=$B$5)),Stammdaten!$A$5:$A$9&amp;" "&amp;Jahresplan!MU$6:MU$10,"")),IF(E365&gt;0,"Namen erst ab Excel 2019, Zahl links stimmt",""))</f>
        <v/>
      </c>
    </row>
    <row r="366">
      <c r="A366" s="32" t="n">
        <v>46745</v>
      </c>
      <c r="B366" s="33" t="inlineStr">
        <is>
          <t>Fr</t>
        </is>
      </c>
      <c r="C366" s="34">
        <f>IF($B$5="alle",COUNTIF(Jahresplan!MV$6:MV$10,"U")+COUNTIF(Jahresplan!MV$6:MV$10,"K")+COUNTIF(Jahresplan!MV$6:MV$10,"KK")+COUNTIF(Jahresplan!MV$6:MV$10,"F")+COUNTIF(Jahresplan!MV$6:MV$10,"S")+COUNTIF(Jahresplan!MV$6:MV$10,"UB")+COUNTIF(Jahresplan!MV$6:MV$10,"H")*0.5,SUMPRODUCT((Stammdaten!$C$5:$C$9=$B$5)*((Jahresplan!MV$6:MV$10="U")+(Jahresplan!MV$6:MV$10="K")+(Jahresplan!MV$6:MV$10="KK")+(Jahresplan!MV$6:MV$10="F")+(Jahresplan!MV$6:MV$10="S")+(Jahresplan!MV$6:MV$10="UB")))+SUMPRODUCT((Stammdaten!$C$5:$C$9=$B$5)*(Jahresplan!MV$6:MV$10="H"))*0.5)</f>
        <v/>
      </c>
      <c r="D366" s="35">
        <f>IFERROR(SUMPRODUCT((COUNTIFS(Stammdaten!$D$5:$D$9,Feiertage!$C$1:$R$1,Jahresplan!MV$6:MV$10,"")*($B$5="alle")+COUNTIFS(Stammdaten!$C$5:$C$9,$B$5,Stammdaten!$D$5:$D$9,Feiertage!$C$1:$R$1,Jahresplan!MV$6:MV$10,"")*($B$5&lt;&gt;"alle"))*INDEX(Feiertage!$C$2:$R$20,MATCH($A366,Feiertage!$A$2:$A$20,0),0)),0)</f>
        <v/>
      </c>
      <c r="E366" s="36">
        <f>IF(AND($B$6="Mo bis Fr",WEEKDAY($A366,2)&gt;5),"",IF(IF($B$5="alle",COUNTA(Stammdaten!$A$5:$A$9),COUNTIF(Stammdaten!$C$5:$C$9,$B$5))=0,"",IF($B$5="alle",COUNTA(Stammdaten!$A$5:$A$9),COUNTIF(Stammdaten!$C$5:$C$9,$B$5))-C366-IF($B$6="alle Tage, auch Feiertage",0,D366)))</f>
        <v/>
      </c>
      <c r="F366" s="37">
        <f>IF(E366="","",IF(E366&lt;$B$4,"ja",""))</f>
        <v/>
      </c>
      <c r="G366" s="38">
        <f t="array" ref="G366">IFERROR(_xlfn.TEXTJOIN(", ",TRUE,IF((Jahresplan!MV$6:MV$10&lt;&gt;"")*(($B$5="alle")+(Stammdaten!$C$5:$C$9=$B$5)),Stammdaten!$A$5:$A$9&amp;" "&amp;Jahresplan!MV$6:MV$10,"")),IF(E366&gt;0,"Namen erst ab Excel 2019, Zahl links stimmt",""))</f>
        <v/>
      </c>
    </row>
    <row r="367">
      <c r="A367" s="32" t="n">
        <v>46746</v>
      </c>
      <c r="B367" s="39" t="inlineStr">
        <is>
          <t>Sa</t>
        </is>
      </c>
      <c r="C367" s="34">
        <f>IF($B$5="alle",COUNTIF(Jahresplan!MW$6:MW$10,"U")+COUNTIF(Jahresplan!MW$6:MW$10,"K")+COUNTIF(Jahresplan!MW$6:MW$10,"KK")+COUNTIF(Jahresplan!MW$6:MW$10,"F")+COUNTIF(Jahresplan!MW$6:MW$10,"S")+COUNTIF(Jahresplan!MW$6:MW$10,"UB")+COUNTIF(Jahresplan!MW$6:MW$10,"H")*0.5,SUMPRODUCT((Stammdaten!$C$5:$C$9=$B$5)*((Jahresplan!MW$6:MW$10="U")+(Jahresplan!MW$6:MW$10="K")+(Jahresplan!MW$6:MW$10="KK")+(Jahresplan!MW$6:MW$10="F")+(Jahresplan!MW$6:MW$10="S")+(Jahresplan!MW$6:MW$10="UB")))+SUMPRODUCT((Stammdaten!$C$5:$C$9=$B$5)*(Jahresplan!MW$6:MW$10="H"))*0.5)</f>
        <v/>
      </c>
      <c r="D367" s="35">
        <f>IFERROR(SUMPRODUCT((COUNTIFS(Stammdaten!$D$5:$D$9,Feiertage!$C$1:$R$1,Jahresplan!MW$6:MW$10,"")*($B$5="alle")+COUNTIFS(Stammdaten!$C$5:$C$9,$B$5,Stammdaten!$D$5:$D$9,Feiertage!$C$1:$R$1,Jahresplan!MW$6:MW$10,"")*($B$5&lt;&gt;"alle"))*INDEX(Feiertage!$C$2:$R$20,MATCH($A367,Feiertage!$A$2:$A$20,0),0)),0)</f>
        <v/>
      </c>
      <c r="E367" s="36">
        <f>IF(AND($B$6="Mo bis Fr",WEEKDAY($A367,2)&gt;5),"",IF(IF($B$5="alle",COUNTA(Stammdaten!$A$5:$A$9),COUNTIF(Stammdaten!$C$5:$C$9,$B$5))=0,"",IF($B$5="alle",COUNTA(Stammdaten!$A$5:$A$9),COUNTIF(Stammdaten!$C$5:$C$9,$B$5))-C367-IF($B$6="alle Tage, auch Feiertage",0,D367)))</f>
        <v/>
      </c>
      <c r="F367" s="37">
        <f>IF(E367="","",IF(E367&lt;$B$4,"ja",""))</f>
        <v/>
      </c>
      <c r="G367" s="38">
        <f t="array" ref="G367">IFERROR(_xlfn.TEXTJOIN(", ",TRUE,IF((Jahresplan!MW$6:MW$10&lt;&gt;"")*(($B$5="alle")+(Stammdaten!$C$5:$C$9=$B$5)),Stammdaten!$A$5:$A$9&amp;" "&amp;Jahresplan!MW$6:MW$10,"")),IF(E367&gt;0,"Namen erst ab Excel 2019, Zahl links stimmt",""))</f>
        <v/>
      </c>
    </row>
    <row r="368">
      <c r="A368" s="32" t="n">
        <v>46747</v>
      </c>
      <c r="B368" s="39" t="inlineStr">
        <is>
          <t>So</t>
        </is>
      </c>
      <c r="C368" s="34">
        <f>IF($B$5="alle",COUNTIF(Jahresplan!MX$6:MX$10,"U")+COUNTIF(Jahresplan!MX$6:MX$10,"K")+COUNTIF(Jahresplan!MX$6:MX$10,"KK")+COUNTIF(Jahresplan!MX$6:MX$10,"F")+COUNTIF(Jahresplan!MX$6:MX$10,"S")+COUNTIF(Jahresplan!MX$6:MX$10,"UB")+COUNTIF(Jahresplan!MX$6:MX$10,"H")*0.5,SUMPRODUCT((Stammdaten!$C$5:$C$9=$B$5)*((Jahresplan!MX$6:MX$10="U")+(Jahresplan!MX$6:MX$10="K")+(Jahresplan!MX$6:MX$10="KK")+(Jahresplan!MX$6:MX$10="F")+(Jahresplan!MX$6:MX$10="S")+(Jahresplan!MX$6:MX$10="UB")))+SUMPRODUCT((Stammdaten!$C$5:$C$9=$B$5)*(Jahresplan!MX$6:MX$10="H"))*0.5)</f>
        <v/>
      </c>
      <c r="D368" s="35">
        <f>IFERROR(SUMPRODUCT((COUNTIFS(Stammdaten!$D$5:$D$9,Feiertage!$C$1:$R$1,Jahresplan!MX$6:MX$10,"")*($B$5="alle")+COUNTIFS(Stammdaten!$C$5:$C$9,$B$5,Stammdaten!$D$5:$D$9,Feiertage!$C$1:$R$1,Jahresplan!MX$6:MX$10,"")*($B$5&lt;&gt;"alle"))*INDEX(Feiertage!$C$2:$R$20,MATCH($A368,Feiertage!$A$2:$A$20,0),0)),0)</f>
        <v/>
      </c>
      <c r="E368" s="36">
        <f>IF(AND($B$6="Mo bis Fr",WEEKDAY($A368,2)&gt;5),"",IF(IF($B$5="alle",COUNTA(Stammdaten!$A$5:$A$9),COUNTIF(Stammdaten!$C$5:$C$9,$B$5))=0,"",IF($B$5="alle",COUNTA(Stammdaten!$A$5:$A$9),COUNTIF(Stammdaten!$C$5:$C$9,$B$5))-C368-IF($B$6="alle Tage, auch Feiertage",0,D368)))</f>
        <v/>
      </c>
      <c r="F368" s="37">
        <f>IF(E368="","",IF(E368&lt;$B$4,"ja",""))</f>
        <v/>
      </c>
      <c r="G368" s="38">
        <f t="array" ref="G368">IFERROR(_xlfn.TEXTJOIN(", ",TRUE,IF((Jahresplan!MX$6:MX$10&lt;&gt;"")*(($B$5="alle")+(Stammdaten!$C$5:$C$9=$B$5)),Stammdaten!$A$5:$A$9&amp;" "&amp;Jahresplan!MX$6:MX$10,"")),IF(E368&gt;0,"Namen erst ab Excel 2019, Zahl links stimmt",""))</f>
        <v/>
      </c>
    </row>
    <row r="369">
      <c r="A369" s="32" t="n">
        <v>46748</v>
      </c>
      <c r="B369" s="33" t="inlineStr">
        <is>
          <t>Mo</t>
        </is>
      </c>
      <c r="C369" s="34">
        <f>IF($B$5="alle",COUNTIF(Jahresplan!MY$6:MY$10,"U")+COUNTIF(Jahresplan!MY$6:MY$10,"K")+COUNTIF(Jahresplan!MY$6:MY$10,"KK")+COUNTIF(Jahresplan!MY$6:MY$10,"F")+COUNTIF(Jahresplan!MY$6:MY$10,"S")+COUNTIF(Jahresplan!MY$6:MY$10,"UB")+COUNTIF(Jahresplan!MY$6:MY$10,"H")*0.5,SUMPRODUCT((Stammdaten!$C$5:$C$9=$B$5)*((Jahresplan!MY$6:MY$10="U")+(Jahresplan!MY$6:MY$10="K")+(Jahresplan!MY$6:MY$10="KK")+(Jahresplan!MY$6:MY$10="F")+(Jahresplan!MY$6:MY$10="S")+(Jahresplan!MY$6:MY$10="UB")))+SUMPRODUCT((Stammdaten!$C$5:$C$9=$B$5)*(Jahresplan!MY$6:MY$10="H"))*0.5)</f>
        <v/>
      </c>
      <c r="D369" s="35">
        <f>IFERROR(SUMPRODUCT((COUNTIFS(Stammdaten!$D$5:$D$9,Feiertage!$C$1:$R$1,Jahresplan!MY$6:MY$10,"")*($B$5="alle")+COUNTIFS(Stammdaten!$C$5:$C$9,$B$5,Stammdaten!$D$5:$D$9,Feiertage!$C$1:$R$1,Jahresplan!MY$6:MY$10,"")*($B$5&lt;&gt;"alle"))*INDEX(Feiertage!$C$2:$R$20,MATCH($A369,Feiertage!$A$2:$A$20,0),0)),0)</f>
        <v/>
      </c>
      <c r="E369" s="36">
        <f>IF(AND($B$6="Mo bis Fr",WEEKDAY($A369,2)&gt;5),"",IF(IF($B$5="alle",COUNTA(Stammdaten!$A$5:$A$9),COUNTIF(Stammdaten!$C$5:$C$9,$B$5))=0,"",IF($B$5="alle",COUNTA(Stammdaten!$A$5:$A$9),COUNTIF(Stammdaten!$C$5:$C$9,$B$5))-C369-IF($B$6="alle Tage, auch Feiertage",0,D369)))</f>
        <v/>
      </c>
      <c r="F369" s="37">
        <f>IF(E369="","",IF(E369&lt;$B$4,"ja",""))</f>
        <v/>
      </c>
      <c r="G369" s="38">
        <f t="array" ref="G369">IFERROR(_xlfn.TEXTJOIN(", ",TRUE,IF((Jahresplan!MY$6:MY$10&lt;&gt;"")*(($B$5="alle")+(Stammdaten!$C$5:$C$9=$B$5)),Stammdaten!$A$5:$A$9&amp;" "&amp;Jahresplan!MY$6:MY$10,"")),IF(E369&gt;0,"Namen erst ab Excel 2019, Zahl links stimmt",""))</f>
        <v/>
      </c>
    </row>
    <row r="370">
      <c r="A370" s="32" t="n">
        <v>46749</v>
      </c>
      <c r="B370" s="33" t="inlineStr">
        <is>
          <t>Di</t>
        </is>
      </c>
      <c r="C370" s="34">
        <f>IF($B$5="alle",COUNTIF(Jahresplan!MZ$6:MZ$10,"U")+COUNTIF(Jahresplan!MZ$6:MZ$10,"K")+COUNTIF(Jahresplan!MZ$6:MZ$10,"KK")+COUNTIF(Jahresplan!MZ$6:MZ$10,"F")+COUNTIF(Jahresplan!MZ$6:MZ$10,"S")+COUNTIF(Jahresplan!MZ$6:MZ$10,"UB")+COUNTIF(Jahresplan!MZ$6:MZ$10,"H")*0.5,SUMPRODUCT((Stammdaten!$C$5:$C$9=$B$5)*((Jahresplan!MZ$6:MZ$10="U")+(Jahresplan!MZ$6:MZ$10="K")+(Jahresplan!MZ$6:MZ$10="KK")+(Jahresplan!MZ$6:MZ$10="F")+(Jahresplan!MZ$6:MZ$10="S")+(Jahresplan!MZ$6:MZ$10="UB")))+SUMPRODUCT((Stammdaten!$C$5:$C$9=$B$5)*(Jahresplan!MZ$6:MZ$10="H"))*0.5)</f>
        <v/>
      </c>
      <c r="D370" s="35">
        <f>IFERROR(SUMPRODUCT((COUNTIFS(Stammdaten!$D$5:$D$9,Feiertage!$C$1:$R$1,Jahresplan!MZ$6:MZ$10,"")*($B$5="alle")+COUNTIFS(Stammdaten!$C$5:$C$9,$B$5,Stammdaten!$D$5:$D$9,Feiertage!$C$1:$R$1,Jahresplan!MZ$6:MZ$10,"")*($B$5&lt;&gt;"alle"))*INDEX(Feiertage!$C$2:$R$20,MATCH($A370,Feiertage!$A$2:$A$20,0),0)),0)</f>
        <v/>
      </c>
      <c r="E370" s="36">
        <f>IF(AND($B$6="Mo bis Fr",WEEKDAY($A370,2)&gt;5),"",IF(IF($B$5="alle",COUNTA(Stammdaten!$A$5:$A$9),COUNTIF(Stammdaten!$C$5:$C$9,$B$5))=0,"",IF($B$5="alle",COUNTA(Stammdaten!$A$5:$A$9),COUNTIF(Stammdaten!$C$5:$C$9,$B$5))-C370-IF($B$6="alle Tage, auch Feiertage",0,D370)))</f>
        <v/>
      </c>
      <c r="F370" s="37">
        <f>IF(E370="","",IF(E370&lt;$B$4,"ja",""))</f>
        <v/>
      </c>
      <c r="G370" s="38">
        <f t="array" ref="G370">IFERROR(_xlfn.TEXTJOIN(", ",TRUE,IF((Jahresplan!MZ$6:MZ$10&lt;&gt;"")*(($B$5="alle")+(Stammdaten!$C$5:$C$9=$B$5)),Stammdaten!$A$5:$A$9&amp;" "&amp;Jahresplan!MZ$6:MZ$10,"")),IF(E370&gt;0,"Namen erst ab Excel 2019, Zahl links stimmt",""))</f>
        <v/>
      </c>
    </row>
    <row r="371">
      <c r="A371" s="32" t="n">
        <v>46750</v>
      </c>
      <c r="B371" s="33" t="inlineStr">
        <is>
          <t>Mi</t>
        </is>
      </c>
      <c r="C371" s="34">
        <f>IF($B$5="alle",COUNTIF(Jahresplan!NA$6:NA$10,"U")+COUNTIF(Jahresplan!NA$6:NA$10,"K")+COUNTIF(Jahresplan!NA$6:NA$10,"KK")+COUNTIF(Jahresplan!NA$6:NA$10,"F")+COUNTIF(Jahresplan!NA$6:NA$10,"S")+COUNTIF(Jahresplan!NA$6:NA$10,"UB")+COUNTIF(Jahresplan!NA$6:NA$10,"H")*0.5,SUMPRODUCT((Stammdaten!$C$5:$C$9=$B$5)*((Jahresplan!NA$6:NA$10="U")+(Jahresplan!NA$6:NA$10="K")+(Jahresplan!NA$6:NA$10="KK")+(Jahresplan!NA$6:NA$10="F")+(Jahresplan!NA$6:NA$10="S")+(Jahresplan!NA$6:NA$10="UB")))+SUMPRODUCT((Stammdaten!$C$5:$C$9=$B$5)*(Jahresplan!NA$6:NA$10="H"))*0.5)</f>
        <v/>
      </c>
      <c r="D371" s="35">
        <f>IFERROR(SUMPRODUCT((COUNTIFS(Stammdaten!$D$5:$D$9,Feiertage!$C$1:$R$1,Jahresplan!NA$6:NA$10,"")*($B$5="alle")+COUNTIFS(Stammdaten!$C$5:$C$9,$B$5,Stammdaten!$D$5:$D$9,Feiertage!$C$1:$R$1,Jahresplan!NA$6:NA$10,"")*($B$5&lt;&gt;"alle"))*INDEX(Feiertage!$C$2:$R$20,MATCH($A371,Feiertage!$A$2:$A$20,0),0)),0)</f>
        <v/>
      </c>
      <c r="E371" s="36">
        <f>IF(AND($B$6="Mo bis Fr",WEEKDAY($A371,2)&gt;5),"",IF(IF($B$5="alle",COUNTA(Stammdaten!$A$5:$A$9),COUNTIF(Stammdaten!$C$5:$C$9,$B$5))=0,"",IF($B$5="alle",COUNTA(Stammdaten!$A$5:$A$9),COUNTIF(Stammdaten!$C$5:$C$9,$B$5))-C371-IF($B$6="alle Tage, auch Feiertage",0,D371)))</f>
        <v/>
      </c>
      <c r="F371" s="37">
        <f>IF(E371="","",IF(E371&lt;$B$4,"ja",""))</f>
        <v/>
      </c>
      <c r="G371" s="38">
        <f t="array" ref="G371">IFERROR(_xlfn.TEXTJOIN(", ",TRUE,IF((Jahresplan!NA$6:NA$10&lt;&gt;"")*(($B$5="alle")+(Stammdaten!$C$5:$C$9=$B$5)),Stammdaten!$A$5:$A$9&amp;" "&amp;Jahresplan!NA$6:NA$10,"")),IF(E371&gt;0,"Namen erst ab Excel 2019, Zahl links stimmt",""))</f>
        <v/>
      </c>
    </row>
    <row r="372">
      <c r="A372" s="32" t="n">
        <v>46751</v>
      </c>
      <c r="B372" s="33" t="inlineStr">
        <is>
          <t>Do</t>
        </is>
      </c>
      <c r="C372" s="34">
        <f>IF($B$5="alle",COUNTIF(Jahresplan!NB$6:NB$10,"U")+COUNTIF(Jahresplan!NB$6:NB$10,"K")+COUNTIF(Jahresplan!NB$6:NB$10,"KK")+COUNTIF(Jahresplan!NB$6:NB$10,"F")+COUNTIF(Jahresplan!NB$6:NB$10,"S")+COUNTIF(Jahresplan!NB$6:NB$10,"UB")+COUNTIF(Jahresplan!NB$6:NB$10,"H")*0.5,SUMPRODUCT((Stammdaten!$C$5:$C$9=$B$5)*((Jahresplan!NB$6:NB$10="U")+(Jahresplan!NB$6:NB$10="K")+(Jahresplan!NB$6:NB$10="KK")+(Jahresplan!NB$6:NB$10="F")+(Jahresplan!NB$6:NB$10="S")+(Jahresplan!NB$6:NB$10="UB")))+SUMPRODUCT((Stammdaten!$C$5:$C$9=$B$5)*(Jahresplan!NB$6:NB$10="H"))*0.5)</f>
        <v/>
      </c>
      <c r="D372" s="35">
        <f>IFERROR(SUMPRODUCT((COUNTIFS(Stammdaten!$D$5:$D$9,Feiertage!$C$1:$R$1,Jahresplan!NB$6:NB$10,"")*($B$5="alle")+COUNTIFS(Stammdaten!$C$5:$C$9,$B$5,Stammdaten!$D$5:$D$9,Feiertage!$C$1:$R$1,Jahresplan!NB$6:NB$10,"")*($B$5&lt;&gt;"alle"))*INDEX(Feiertage!$C$2:$R$20,MATCH($A372,Feiertage!$A$2:$A$20,0),0)),0)</f>
        <v/>
      </c>
      <c r="E372" s="36">
        <f>IF(AND($B$6="Mo bis Fr",WEEKDAY($A372,2)&gt;5),"",IF(IF($B$5="alle",COUNTA(Stammdaten!$A$5:$A$9),COUNTIF(Stammdaten!$C$5:$C$9,$B$5))=0,"",IF($B$5="alle",COUNTA(Stammdaten!$A$5:$A$9),COUNTIF(Stammdaten!$C$5:$C$9,$B$5))-C372-IF($B$6="alle Tage, auch Feiertage",0,D372)))</f>
        <v/>
      </c>
      <c r="F372" s="37">
        <f>IF(E372="","",IF(E372&lt;$B$4,"ja",""))</f>
        <v/>
      </c>
      <c r="G372" s="38">
        <f t="array" ref="G372">IFERROR(_xlfn.TEXTJOIN(", ",TRUE,IF((Jahresplan!NB$6:NB$10&lt;&gt;"")*(($B$5="alle")+(Stammdaten!$C$5:$C$9=$B$5)),Stammdaten!$A$5:$A$9&amp;" "&amp;Jahresplan!NB$6:NB$10,"")),IF(E372&gt;0,"Namen erst ab Excel 2019, Zahl links stimmt",""))</f>
        <v/>
      </c>
    </row>
    <row r="373">
      <c r="A373" s="32" t="n">
        <v>46752</v>
      </c>
      <c r="B373" s="33" t="inlineStr">
        <is>
          <t>Fr</t>
        </is>
      </c>
      <c r="C373" s="34">
        <f>IF($B$5="alle",COUNTIF(Jahresplan!NC$6:NC$10,"U")+COUNTIF(Jahresplan!NC$6:NC$10,"K")+COUNTIF(Jahresplan!NC$6:NC$10,"KK")+COUNTIF(Jahresplan!NC$6:NC$10,"F")+COUNTIF(Jahresplan!NC$6:NC$10,"S")+COUNTIF(Jahresplan!NC$6:NC$10,"UB")+COUNTIF(Jahresplan!NC$6:NC$10,"H")*0.5,SUMPRODUCT((Stammdaten!$C$5:$C$9=$B$5)*((Jahresplan!NC$6:NC$10="U")+(Jahresplan!NC$6:NC$10="K")+(Jahresplan!NC$6:NC$10="KK")+(Jahresplan!NC$6:NC$10="F")+(Jahresplan!NC$6:NC$10="S")+(Jahresplan!NC$6:NC$10="UB")))+SUMPRODUCT((Stammdaten!$C$5:$C$9=$B$5)*(Jahresplan!NC$6:NC$10="H"))*0.5)</f>
        <v/>
      </c>
      <c r="D373" s="35">
        <f>IFERROR(SUMPRODUCT((COUNTIFS(Stammdaten!$D$5:$D$9,Feiertage!$C$1:$R$1,Jahresplan!NC$6:NC$10,"")*($B$5="alle")+COUNTIFS(Stammdaten!$C$5:$C$9,$B$5,Stammdaten!$D$5:$D$9,Feiertage!$C$1:$R$1,Jahresplan!NC$6:NC$10,"")*($B$5&lt;&gt;"alle"))*INDEX(Feiertage!$C$2:$R$20,MATCH($A373,Feiertage!$A$2:$A$20,0),0)),0)</f>
        <v/>
      </c>
      <c r="E373" s="36">
        <f>IF(AND($B$6="Mo bis Fr",WEEKDAY($A373,2)&gt;5),"",IF(IF($B$5="alle",COUNTA(Stammdaten!$A$5:$A$9),COUNTIF(Stammdaten!$C$5:$C$9,$B$5))=0,"",IF($B$5="alle",COUNTA(Stammdaten!$A$5:$A$9),COUNTIF(Stammdaten!$C$5:$C$9,$B$5))-C373-IF($B$6="alle Tage, auch Feiertage",0,D373)))</f>
        <v/>
      </c>
      <c r="F373" s="37">
        <f>IF(E373="","",IF(E373&lt;$B$4,"ja",""))</f>
        <v/>
      </c>
      <c r="G373" s="38">
        <f t="array" ref="G373">IFERROR(_xlfn.TEXTJOIN(", ",TRUE,IF((Jahresplan!NC$6:NC$10&lt;&gt;"")*(($B$5="alle")+(Stammdaten!$C$5:$C$9=$B$5)),Stammdaten!$A$5:$A$9&amp;" "&amp;Jahresplan!NC$6:NC$10,"")),IF(E373&gt;0,"Namen erst ab Excel 2019, Zahl links stimmt",""))</f>
        <v/>
      </c>
    </row>
  </sheetData>
  <conditionalFormatting sqref="A9:G373">
    <cfRule type="expression" priority="1" dxfId="0" stopIfTrue="0">
      <formula>WEEKDAY($A9,2)&gt;5</formula>
    </cfRule>
    <cfRule type="expression" priority="2" dxfId="10" stopIfTrue="0">
      <formula>$D9&gt;0</formula>
    </cfRule>
    <cfRule type="expression" priority="3" dxfId="11" stopIfTrue="1">
      <formula>$F9="ja"</formula>
    </cfRule>
  </conditionalFormatting>
  <dataValidations count="1">
    <dataValidation sqref="B6" showDropDown="0" showInputMessage="0" showErrorMessage="1" allowBlank="0" errorTitle="Arbeitstage" error="Bitte einen der drei Werte aus der Liste wählen." type="list">
      <formula1>"Mo bis Fr,alle Tage,alle Tage, auch Feiertage"</formula1>
    </dataValidation>
  </dataValidation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I14"/>
  <sheetViews>
    <sheetView showGridLines="0" workbookViewId="0">
      <pane ySplit="4" topLeftCell="A5" activePane="bottomLeft" state="frozen"/>
      <selection pane="bottomLeft" activeCell="A1" sqref="A1"/>
    </sheetView>
  </sheetViews>
  <sheetFormatPr baseColWidth="8" defaultRowHeight="15"/>
  <cols>
    <col width="24" customWidth="1" min="1" max="1"/>
    <col width="16" customWidth="1" min="2" max="2"/>
    <col width="8" customWidth="1" min="3" max="3"/>
    <col width="15" customWidth="1" min="4" max="4"/>
    <col width="15" customWidth="1" min="5" max="5"/>
    <col width="12" customWidth="1" min="6" max="6"/>
    <col width="10" customWidth="1" min="7" max="7"/>
    <col width="12" customWidth="1" min="8" max="8"/>
    <col width="18" customWidth="1" min="9" max="9"/>
  </cols>
  <sheetData>
    <row r="1">
      <c r="A1" s="14" t="inlineStr">
        <is>
          <t>Auswertung 2027</t>
        </is>
      </c>
    </row>
    <row r="2">
      <c r="A2" s="2" t="inlineStr">
        <is>
          <t>Rechnet ohne Ihr Zutun aus Stammdaten und Jahresplan. Ein halber Urlaubstag zählt mit 0,5.</t>
        </is>
      </c>
    </row>
    <row r="4" ht="30" customHeight="1">
      <c r="A4" s="15" t="inlineStr">
        <is>
          <t>Beschäftigte</t>
        </is>
      </c>
      <c r="B4" s="15" t="inlineStr">
        <is>
          <t>Abteilung</t>
        </is>
      </c>
      <c r="C4" s="15" t="inlineStr">
        <is>
          <t>Land</t>
        </is>
      </c>
      <c r="D4" s="15" t="inlineStr">
        <is>
          <t>Anspruch gesamt</t>
        </is>
      </c>
      <c r="E4" s="15" t="inlineStr">
        <is>
          <t>Urlaub genommen</t>
        </is>
      </c>
      <c r="F4" s="15" t="inlineStr">
        <is>
          <t>Resturlaub</t>
        </is>
      </c>
      <c r="G4" s="15" t="inlineStr">
        <is>
          <t>Krank</t>
        </is>
      </c>
      <c r="H4" s="15" t="inlineStr">
        <is>
          <t>Fortbildung</t>
        </is>
      </c>
      <c r="I4" s="15" t="inlineStr">
        <is>
          <t>Sonstige Abwesenheit</t>
        </is>
      </c>
    </row>
    <row r="5">
      <c r="A5" s="16">
        <f>IF(Stammdaten!A5="","",Stammdaten!A5&amp;", "&amp;Stammdaten!B5)</f>
        <v/>
      </c>
      <c r="B5" s="16">
        <f>IF(Stammdaten!A5="","",Stammdaten!C5)</f>
        <v/>
      </c>
      <c r="C5" s="17">
        <f>IF(Stammdaten!A5="","",Stammdaten!D5)</f>
        <v/>
      </c>
      <c r="D5" s="19">
        <f>IF(Stammdaten!A5="","",Stammdaten!H5)</f>
        <v/>
      </c>
      <c r="E5" s="19">
        <f>IF(Stammdaten!A5="","",COUNTIF(Jahresplan!$C6:$NC6,"U")+COUNTIF(Jahresplan!$C6:$NC6,"H")*0.5)</f>
        <v/>
      </c>
      <c r="F5" s="20">
        <f>IF(Stammdaten!A5="","",D5-E5)</f>
        <v/>
      </c>
      <c r="G5" s="19">
        <f>IF(Stammdaten!A5="","",COUNTIF(Jahresplan!$C6:$NC6,"K")+COUNTIF(Jahresplan!$C6:$NC6,"KK"))</f>
        <v/>
      </c>
      <c r="H5" s="19">
        <f>IF(Stammdaten!A5="","",COUNTIF(Jahresplan!$C6:$NC6,"F"))</f>
        <v/>
      </c>
      <c r="I5" s="19">
        <f>IF(Stammdaten!A5="","",COUNTIF(Jahresplan!$C6:$NC6,"S")+COUNTIF(Jahresplan!$C6:$NC6,"UB")+COUNTIF(Jahresplan!$C6:$NC6,"G"))</f>
        <v/>
      </c>
    </row>
    <row r="6">
      <c r="A6" s="16">
        <f>IF(Stammdaten!A6="","",Stammdaten!A6&amp;", "&amp;Stammdaten!B6)</f>
        <v/>
      </c>
      <c r="B6" s="16">
        <f>IF(Stammdaten!A6="","",Stammdaten!C6)</f>
        <v/>
      </c>
      <c r="C6" s="17">
        <f>IF(Stammdaten!A6="","",Stammdaten!D6)</f>
        <v/>
      </c>
      <c r="D6" s="19">
        <f>IF(Stammdaten!A6="","",Stammdaten!H6)</f>
        <v/>
      </c>
      <c r="E6" s="19">
        <f>IF(Stammdaten!A6="","",COUNTIF(Jahresplan!$C7:$NC7,"U")+COUNTIF(Jahresplan!$C7:$NC7,"H")*0.5)</f>
        <v/>
      </c>
      <c r="F6" s="20">
        <f>IF(Stammdaten!A6="","",D6-E6)</f>
        <v/>
      </c>
      <c r="G6" s="19">
        <f>IF(Stammdaten!A6="","",COUNTIF(Jahresplan!$C7:$NC7,"K")+COUNTIF(Jahresplan!$C7:$NC7,"KK"))</f>
        <v/>
      </c>
      <c r="H6" s="19">
        <f>IF(Stammdaten!A6="","",COUNTIF(Jahresplan!$C7:$NC7,"F"))</f>
        <v/>
      </c>
      <c r="I6" s="19">
        <f>IF(Stammdaten!A6="","",COUNTIF(Jahresplan!$C7:$NC7,"S")+COUNTIF(Jahresplan!$C7:$NC7,"UB")+COUNTIF(Jahresplan!$C7:$NC7,"G"))</f>
        <v/>
      </c>
    </row>
    <row r="7">
      <c r="A7" s="16">
        <f>IF(Stammdaten!A7="","",Stammdaten!A7&amp;", "&amp;Stammdaten!B7)</f>
        <v/>
      </c>
      <c r="B7" s="16">
        <f>IF(Stammdaten!A7="","",Stammdaten!C7)</f>
        <v/>
      </c>
      <c r="C7" s="17">
        <f>IF(Stammdaten!A7="","",Stammdaten!D7)</f>
        <v/>
      </c>
      <c r="D7" s="19">
        <f>IF(Stammdaten!A7="","",Stammdaten!H7)</f>
        <v/>
      </c>
      <c r="E7" s="19">
        <f>IF(Stammdaten!A7="","",COUNTIF(Jahresplan!$C8:$NC8,"U")+COUNTIF(Jahresplan!$C8:$NC8,"H")*0.5)</f>
        <v/>
      </c>
      <c r="F7" s="20">
        <f>IF(Stammdaten!A7="","",D7-E7)</f>
        <v/>
      </c>
      <c r="G7" s="19">
        <f>IF(Stammdaten!A7="","",COUNTIF(Jahresplan!$C8:$NC8,"K")+COUNTIF(Jahresplan!$C8:$NC8,"KK"))</f>
        <v/>
      </c>
      <c r="H7" s="19">
        <f>IF(Stammdaten!A7="","",COUNTIF(Jahresplan!$C8:$NC8,"F"))</f>
        <v/>
      </c>
      <c r="I7" s="19">
        <f>IF(Stammdaten!A7="","",COUNTIF(Jahresplan!$C8:$NC8,"S")+COUNTIF(Jahresplan!$C8:$NC8,"UB")+COUNTIF(Jahresplan!$C8:$NC8,"G"))</f>
        <v/>
      </c>
    </row>
    <row r="8">
      <c r="A8" s="16">
        <f>IF(Stammdaten!A8="","",Stammdaten!A8&amp;", "&amp;Stammdaten!B8)</f>
        <v/>
      </c>
      <c r="B8" s="16">
        <f>IF(Stammdaten!A8="","",Stammdaten!C8)</f>
        <v/>
      </c>
      <c r="C8" s="17">
        <f>IF(Stammdaten!A8="","",Stammdaten!D8)</f>
        <v/>
      </c>
      <c r="D8" s="19">
        <f>IF(Stammdaten!A8="","",Stammdaten!H8)</f>
        <v/>
      </c>
      <c r="E8" s="19">
        <f>IF(Stammdaten!A8="","",COUNTIF(Jahresplan!$C9:$NC9,"U")+COUNTIF(Jahresplan!$C9:$NC9,"H")*0.5)</f>
        <v/>
      </c>
      <c r="F8" s="20">
        <f>IF(Stammdaten!A8="","",D8-E8)</f>
        <v/>
      </c>
      <c r="G8" s="19">
        <f>IF(Stammdaten!A8="","",COUNTIF(Jahresplan!$C9:$NC9,"K")+COUNTIF(Jahresplan!$C9:$NC9,"KK"))</f>
        <v/>
      </c>
      <c r="H8" s="19">
        <f>IF(Stammdaten!A8="","",COUNTIF(Jahresplan!$C9:$NC9,"F"))</f>
        <v/>
      </c>
      <c r="I8" s="19">
        <f>IF(Stammdaten!A8="","",COUNTIF(Jahresplan!$C9:$NC9,"S")+COUNTIF(Jahresplan!$C9:$NC9,"UB")+COUNTIF(Jahresplan!$C9:$NC9,"G"))</f>
        <v/>
      </c>
    </row>
    <row r="9">
      <c r="A9" s="16">
        <f>IF(Stammdaten!A9="","",Stammdaten!A9&amp;", "&amp;Stammdaten!B9)</f>
        <v/>
      </c>
      <c r="B9" s="16">
        <f>IF(Stammdaten!A9="","",Stammdaten!C9)</f>
        <v/>
      </c>
      <c r="C9" s="17">
        <f>IF(Stammdaten!A9="","",Stammdaten!D9)</f>
        <v/>
      </c>
      <c r="D9" s="19">
        <f>IF(Stammdaten!A9="","",Stammdaten!H9)</f>
        <v/>
      </c>
      <c r="E9" s="19">
        <f>IF(Stammdaten!A9="","",COUNTIF(Jahresplan!$C10:$NC10,"U")+COUNTIF(Jahresplan!$C10:$NC10,"H")*0.5)</f>
        <v/>
      </c>
      <c r="F9" s="20">
        <f>IF(Stammdaten!A9="","",D9-E9)</f>
        <v/>
      </c>
      <c r="G9" s="19">
        <f>IF(Stammdaten!A9="","",COUNTIF(Jahresplan!$C10:$NC10,"K")+COUNTIF(Jahresplan!$C10:$NC10,"KK"))</f>
        <v/>
      </c>
      <c r="H9" s="19">
        <f>IF(Stammdaten!A9="","",COUNTIF(Jahresplan!$C10:$NC10,"F"))</f>
        <v/>
      </c>
      <c r="I9" s="19">
        <f>IF(Stammdaten!A9="","",COUNTIF(Jahresplan!$C10:$NC10,"S")+COUNTIF(Jahresplan!$C10:$NC10,"UB")+COUNTIF(Jahresplan!$C10:$NC10,"G"))</f>
        <v/>
      </c>
    </row>
    <row r="12">
      <c r="A12" s="40" t="inlineStr">
        <is>
          <t>Hinweis zum Resturlaub</t>
        </is>
      </c>
    </row>
    <row r="13">
      <c r="A13" s="13" t="inlineStr">
        <is>
          <t>Die Spalte Resturlaub zeigt Anspruch minus genommene Tage. Sie sagt nicht, wie viel davon verfällt. § 7 Absatz 3 Bundesurlaubsgesetz verlangt, dass Urlaub im laufenden Kalenderjahr genommen wird, und erlaubt die Übertragung in die ersten drei Monate nur bei dringenden betrieblichen oder in der Person liegenden Gründen. Ob er dann verfällt, hängt davon ab, ob Sie als Arbeitgeber rechtzeitig zur Beantragung aufgefordert und auf den Verfall hingewiesen haben; ohne diesen Hinweis verfällt er nicht (Bundesarbeitsgericht, 19.02.2019, 9 AZR 541/15). Ob in Ihrem Betrieb eine abweichende Regelung gilt, etwa aus einem Tarifvertrag oder einer Betriebsvereinbarung, klärt Ihre Rechtsberatung.</t>
        </is>
      </c>
    </row>
    <row r="14"/>
  </sheetData>
  <mergeCells count="1">
    <mergeCell ref="A13:I14"/>
  </mergeCells>
  <conditionalFormatting sqref="F5:F9">
    <cfRule type="expression" priority="1" dxfId="11" stopIfTrue="1">
      <formula>AND(F5&lt;&gt;"",F5&lt;0)</formula>
    </cfRule>
  </conditionalFormatting>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B2:H19"/>
  <sheetViews>
    <sheetView showGridLines="0" workbookViewId="0">
      <selection activeCell="A1" sqref="A1"/>
    </sheetView>
  </sheetViews>
  <sheetFormatPr baseColWidth="8" defaultRowHeight="15"/>
  <cols>
    <col width="3" customWidth="1" min="1" max="1"/>
    <col width="100" customWidth="1" min="2" max="2"/>
    <col width="18" customWidth="1" min="3" max="3"/>
    <col width="18" customWidth="1" min="4" max="4"/>
    <col width="18" customWidth="1" min="5" max="5"/>
    <col width="18" customWidth="1" min="6" max="6"/>
    <col width="18" customWidth="1" min="7" max="7"/>
    <col width="18" customWidth="1" min="8" max="8"/>
  </cols>
  <sheetData>
    <row r="2">
      <c r="B2" s="41" t="inlineStr">
        <is>
          <t>Bestehende Liste übernehmen</t>
        </is>
      </c>
    </row>
    <row r="3">
      <c r="B3" s="42" t="inlineStr">
        <is>
          <t>Sie haben schon eine Tabelle mit Ihren Beschäftigten. Sie müssen nichts abtippen.</t>
        </is>
      </c>
    </row>
    <row r="5" ht="30" customHeight="1">
      <c r="B5" s="3" t="inlineStr">
        <is>
          <t>1. Öffnen Sie Ihre bisherige Liste und markieren Sie die Spalte mit den Nachnamen.</t>
        </is>
      </c>
    </row>
    <row r="6" ht="58" customHeight="1">
      <c r="B6" s="3" t="inlineStr">
        <is>
          <t>2. Kopieren Sie sie und fügen Sie sie unten ab Zelle B13 ein, also in der ersten Zeile unter der Beschriftung. Nutzen Sie dafür Einfügen als Werte, damit keine Formatierung mitkommt: in Excel über die rechte Maustaste, Symbol mit der 123, in LibreOffice über Inhalte einfuegen und dort nur den Haken bei Werte stehen lassen.</t>
        </is>
      </c>
    </row>
    <row r="7" ht="58" customHeight="1">
      <c r="B7" s="3" t="inlineStr">
        <is>
          <t>3. Wiederholen Sie das Spalte für Spalte für Vorname, Abteilung, Urlaubsanspruch und Resturlaub, jeweils in der Spalte mit der passenden Beschriftung. Bundesland und Teilzeitfaktor tragen Sie hier von Hand ein; ohne Teilzeitfaktor gilt eine volle Stelle.</t>
        </is>
      </c>
    </row>
    <row r="8" ht="58" customHeight="1">
      <c r="B8" s="3" t="inlineStr">
        <is>
          <t>4. Markieren Sie den Bereich B13 bis H17, kopieren Sie ihn, und fügen Sie ihn im Blatt Stammdaten ab Zelle A5 ein, wieder als Werte. Die sieben Spalten stehen hier in genau der Reihenfolge, in der die Stammdaten sie erwarten.</t>
        </is>
      </c>
    </row>
    <row r="9" ht="58" customHeight="1">
      <c r="B9" s="3" t="inlineStr">
        <is>
          <t>5. Sehen Sie in den Stammdaten in der Spalte Anspruch gesamt nach. Dort muss jetzt je Person eine Zahl stehen. Steht dort 0,0, fehlt der Urlaubsanspruch, und die Spalten sind um eine Stelle verrutscht.</t>
        </is>
      </c>
    </row>
    <row r="11">
      <c r="B11" s="4" t="inlineStr">
        <is>
          <t>Fläche zum Einfügen</t>
        </is>
      </c>
    </row>
    <row r="12">
      <c r="B12" s="23" t="inlineStr">
        <is>
          <t>Nachname</t>
        </is>
      </c>
      <c r="C12" s="23" t="inlineStr">
        <is>
          <t>Vorname</t>
        </is>
      </c>
      <c r="D12" s="23" t="inlineStr">
        <is>
          <t>Abteilung</t>
        </is>
      </c>
      <c r="E12" s="23" t="inlineStr">
        <is>
          <t>Bundesland</t>
        </is>
      </c>
      <c r="F12" s="23" t="inlineStr">
        <is>
          <t>Teilzeitfaktor</t>
        </is>
      </c>
      <c r="G12" s="23" t="inlineStr">
        <is>
          <t>Urlaubsanspruch Tage</t>
        </is>
      </c>
      <c r="H12" s="23" t="inlineStr">
        <is>
          <t>Resturlaub Vorjahr</t>
        </is>
      </c>
    </row>
    <row r="13">
      <c r="B13" s="16" t="n"/>
      <c r="C13" s="16" t="n"/>
      <c r="D13" s="16" t="n"/>
      <c r="E13" s="16" t="n"/>
      <c r="F13" s="16" t="n"/>
      <c r="G13" s="16" t="n"/>
      <c r="H13" s="16" t="n"/>
    </row>
    <row r="14">
      <c r="B14" s="16" t="n"/>
      <c r="C14" s="16" t="n"/>
      <c r="D14" s="16" t="n"/>
      <c r="E14" s="16" t="n"/>
      <c r="F14" s="16" t="n"/>
      <c r="G14" s="16" t="n"/>
      <c r="H14" s="16" t="n"/>
    </row>
    <row r="15">
      <c r="B15" s="16" t="n"/>
      <c r="C15" s="16" t="n"/>
      <c r="D15" s="16" t="n"/>
      <c r="E15" s="16" t="n"/>
      <c r="F15" s="16" t="n"/>
      <c r="G15" s="16" t="n"/>
      <c r="H15" s="16" t="n"/>
    </row>
    <row r="16">
      <c r="B16" s="16" t="n"/>
      <c r="C16" s="16" t="n"/>
      <c r="D16" s="16" t="n"/>
      <c r="E16" s="16" t="n"/>
      <c r="F16" s="16" t="n"/>
      <c r="G16" s="16" t="n"/>
      <c r="H16" s="16" t="n"/>
    </row>
    <row r="17">
      <c r="B17" s="16" t="n"/>
      <c r="C17" s="16" t="n"/>
      <c r="D17" s="16" t="n"/>
      <c r="E17" s="16" t="n"/>
      <c r="F17" s="16" t="n"/>
      <c r="G17" s="16" t="n"/>
      <c r="H17" s="16" t="n"/>
    </row>
    <row r="19" ht="44" customHeight="1">
      <c r="B19" s="43" t="inlineStr">
        <is>
          <t>Wenn Ihre Liste anders aufgebaut ist, spielt das keine Rolle: Sie können jede Spalte einzeln kopieren, und die Reihenfolge Ihrer alten Datei muss nicht zu dieser passen. Entscheidend ist allein, dass am Ende jede Angabe unter ihrer Beschriftung steht.</t>
        </is>
      </c>
    </row>
  </sheetData>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R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s>
  <sheetData>
    <row r="1">
      <c r="A1" s="23" t="inlineStr">
        <is>
          <t>Datum</t>
        </is>
      </c>
      <c r="B1" s="23" t="inlineStr">
        <is>
          <t>Feiertag</t>
        </is>
      </c>
      <c r="C1" s="23" t="inlineStr">
        <is>
          <t>BW</t>
        </is>
      </c>
      <c r="D1" s="23" t="inlineStr">
        <is>
          <t>BY</t>
        </is>
      </c>
      <c r="E1" s="23" t="inlineStr">
        <is>
          <t>BE</t>
        </is>
      </c>
      <c r="F1" s="23" t="inlineStr">
        <is>
          <t>BB</t>
        </is>
      </c>
      <c r="G1" s="23" t="inlineStr">
        <is>
          <t>HB</t>
        </is>
      </c>
      <c r="H1" s="23" t="inlineStr">
        <is>
          <t>HH</t>
        </is>
      </c>
      <c r="I1" s="23" t="inlineStr">
        <is>
          <t>HE</t>
        </is>
      </c>
      <c r="J1" s="23" t="inlineStr">
        <is>
          <t>MV</t>
        </is>
      </c>
      <c r="K1" s="23" t="inlineStr">
        <is>
          <t>NI</t>
        </is>
      </c>
      <c r="L1" s="23" t="inlineStr">
        <is>
          <t>NW</t>
        </is>
      </c>
      <c r="M1" s="23" t="inlineStr">
        <is>
          <t>RP</t>
        </is>
      </c>
      <c r="N1" s="23" t="inlineStr">
        <is>
          <t>SL</t>
        </is>
      </c>
      <c r="O1" s="23" t="inlineStr">
        <is>
          <t>SN</t>
        </is>
      </c>
      <c r="P1" s="23" t="inlineStr">
        <is>
          <t>ST</t>
        </is>
      </c>
      <c r="Q1" s="23" t="inlineStr">
        <is>
          <t>SH</t>
        </is>
      </c>
      <c r="R1" s="23" t="inlineStr">
        <is>
          <t>TH</t>
        </is>
      </c>
    </row>
    <row r="2">
      <c r="A2" s="32" t="n">
        <v>46388</v>
      </c>
      <c r="B2" s="16" t="inlineStr">
        <is>
          <t>Neujahr</t>
        </is>
      </c>
      <c r="C2" s="44" t="n">
        <v>1</v>
      </c>
      <c r="D2" s="44" t="n">
        <v>1</v>
      </c>
      <c r="E2" s="44" t="n">
        <v>1</v>
      </c>
      <c r="F2" s="44" t="n">
        <v>1</v>
      </c>
      <c r="G2" s="44" t="n">
        <v>1</v>
      </c>
      <c r="H2" s="44" t="n">
        <v>1</v>
      </c>
      <c r="I2" s="44" t="n">
        <v>1</v>
      </c>
      <c r="J2" s="44" t="n">
        <v>1</v>
      </c>
      <c r="K2" s="44" t="n">
        <v>1</v>
      </c>
      <c r="L2" s="44" t="n">
        <v>1</v>
      </c>
      <c r="M2" s="44" t="n">
        <v>1</v>
      </c>
      <c r="N2" s="44" t="n">
        <v>1</v>
      </c>
      <c r="O2" s="44" t="n">
        <v>1</v>
      </c>
      <c r="P2" s="44" t="n">
        <v>1</v>
      </c>
      <c r="Q2" s="44" t="n">
        <v>1</v>
      </c>
      <c r="R2" s="44" t="n">
        <v>1</v>
      </c>
    </row>
    <row r="3">
      <c r="A3" s="32" t="n">
        <v>46393</v>
      </c>
      <c r="B3" s="16" t="inlineStr">
        <is>
          <t>Heilige Drei Könige</t>
        </is>
      </c>
      <c r="C3" s="44" t="n">
        <v>1</v>
      </c>
      <c r="D3" s="44" t="n">
        <v>1</v>
      </c>
      <c r="E3" s="45" t="n">
        <v>0</v>
      </c>
      <c r="F3" s="45" t="n">
        <v>0</v>
      </c>
      <c r="G3" s="45" t="n">
        <v>0</v>
      </c>
      <c r="H3" s="45" t="n">
        <v>0</v>
      </c>
      <c r="I3" s="45" t="n">
        <v>0</v>
      </c>
      <c r="J3" s="45" t="n">
        <v>0</v>
      </c>
      <c r="K3" s="45" t="n">
        <v>0</v>
      </c>
      <c r="L3" s="45" t="n">
        <v>0</v>
      </c>
      <c r="M3" s="45" t="n">
        <v>0</v>
      </c>
      <c r="N3" s="45" t="n">
        <v>0</v>
      </c>
      <c r="O3" s="45" t="n">
        <v>0</v>
      </c>
      <c r="P3" s="44" t="n">
        <v>1</v>
      </c>
      <c r="Q3" s="45" t="n">
        <v>0</v>
      </c>
      <c r="R3" s="45" t="n">
        <v>0</v>
      </c>
    </row>
    <row r="4">
      <c r="A4" s="32" t="n">
        <v>46454</v>
      </c>
      <c r="B4" s="16" t="inlineStr">
        <is>
          <t>Internationaler Frauentag</t>
        </is>
      </c>
      <c r="C4" s="45" t="n">
        <v>0</v>
      </c>
      <c r="D4" s="45" t="n">
        <v>0</v>
      </c>
      <c r="E4" s="44" t="n">
        <v>1</v>
      </c>
      <c r="F4" s="45" t="n">
        <v>0</v>
      </c>
      <c r="G4" s="45" t="n">
        <v>0</v>
      </c>
      <c r="H4" s="45" t="n">
        <v>0</v>
      </c>
      <c r="I4" s="45" t="n">
        <v>0</v>
      </c>
      <c r="J4" s="44" t="n">
        <v>1</v>
      </c>
      <c r="K4" s="45" t="n">
        <v>0</v>
      </c>
      <c r="L4" s="45" t="n">
        <v>0</v>
      </c>
      <c r="M4" s="45" t="n">
        <v>0</v>
      </c>
      <c r="N4" s="45" t="n">
        <v>0</v>
      </c>
      <c r="O4" s="45" t="n">
        <v>0</v>
      </c>
      <c r="P4" s="45" t="n">
        <v>0</v>
      </c>
      <c r="Q4" s="45" t="n">
        <v>0</v>
      </c>
      <c r="R4" s="45" t="n">
        <v>0</v>
      </c>
    </row>
    <row r="5">
      <c r="A5" s="32" t="n">
        <v>46472</v>
      </c>
      <c r="B5" s="16" t="inlineStr">
        <is>
          <t>Karfreitag</t>
        </is>
      </c>
      <c r="C5" s="44" t="n">
        <v>1</v>
      </c>
      <c r="D5" s="44" t="n">
        <v>1</v>
      </c>
      <c r="E5" s="44" t="n">
        <v>1</v>
      </c>
      <c r="F5" s="44" t="n">
        <v>1</v>
      </c>
      <c r="G5" s="44" t="n">
        <v>1</v>
      </c>
      <c r="H5" s="44" t="n">
        <v>1</v>
      </c>
      <c r="I5" s="44" t="n">
        <v>1</v>
      </c>
      <c r="J5" s="44" t="n">
        <v>1</v>
      </c>
      <c r="K5" s="44" t="n">
        <v>1</v>
      </c>
      <c r="L5" s="44" t="n">
        <v>1</v>
      </c>
      <c r="M5" s="44" t="n">
        <v>1</v>
      </c>
      <c r="N5" s="44" t="n">
        <v>1</v>
      </c>
      <c r="O5" s="44" t="n">
        <v>1</v>
      </c>
      <c r="P5" s="44" t="n">
        <v>1</v>
      </c>
      <c r="Q5" s="44" t="n">
        <v>1</v>
      </c>
      <c r="R5" s="44" t="n">
        <v>1</v>
      </c>
    </row>
    <row r="6">
      <c r="A6" s="32" t="n">
        <v>46474</v>
      </c>
      <c r="B6" s="16" t="inlineStr">
        <is>
          <t>Ostersonntag</t>
        </is>
      </c>
      <c r="C6" s="45" t="n">
        <v>0</v>
      </c>
      <c r="D6" s="45" t="n">
        <v>0</v>
      </c>
      <c r="E6" s="45" t="n">
        <v>0</v>
      </c>
      <c r="F6" s="44" t="n">
        <v>1</v>
      </c>
      <c r="G6" s="45" t="n">
        <v>0</v>
      </c>
      <c r="H6" s="45" t="n">
        <v>0</v>
      </c>
      <c r="I6" s="45" t="n">
        <v>0</v>
      </c>
      <c r="J6" s="45" t="n">
        <v>0</v>
      </c>
      <c r="K6" s="45" t="n">
        <v>0</v>
      </c>
      <c r="L6" s="45" t="n">
        <v>0</v>
      </c>
      <c r="M6" s="45" t="n">
        <v>0</v>
      </c>
      <c r="N6" s="45" t="n">
        <v>0</v>
      </c>
      <c r="O6" s="45" t="n">
        <v>0</v>
      </c>
      <c r="P6" s="45" t="n">
        <v>0</v>
      </c>
      <c r="Q6" s="45" t="n">
        <v>0</v>
      </c>
      <c r="R6" s="45" t="n">
        <v>0</v>
      </c>
    </row>
    <row r="7">
      <c r="A7" s="32" t="n">
        <v>46475</v>
      </c>
      <c r="B7" s="16" t="inlineStr">
        <is>
          <t>Ostermontag</t>
        </is>
      </c>
      <c r="C7" s="44" t="n">
        <v>1</v>
      </c>
      <c r="D7" s="44" t="n">
        <v>1</v>
      </c>
      <c r="E7" s="44" t="n">
        <v>1</v>
      </c>
      <c r="F7" s="44" t="n">
        <v>1</v>
      </c>
      <c r="G7" s="44" t="n">
        <v>1</v>
      </c>
      <c r="H7" s="44" t="n">
        <v>1</v>
      </c>
      <c r="I7" s="44" t="n">
        <v>1</v>
      </c>
      <c r="J7" s="44" t="n">
        <v>1</v>
      </c>
      <c r="K7" s="44" t="n">
        <v>1</v>
      </c>
      <c r="L7" s="44" t="n">
        <v>1</v>
      </c>
      <c r="M7" s="44" t="n">
        <v>1</v>
      </c>
      <c r="N7" s="44" t="n">
        <v>1</v>
      </c>
      <c r="O7" s="44" t="n">
        <v>1</v>
      </c>
      <c r="P7" s="44" t="n">
        <v>1</v>
      </c>
      <c r="Q7" s="44" t="n">
        <v>1</v>
      </c>
      <c r="R7" s="44" t="n">
        <v>1</v>
      </c>
    </row>
    <row r="8">
      <c r="A8" s="32" t="n">
        <v>46508</v>
      </c>
      <c r="B8" s="16" t="inlineStr">
        <is>
          <t>Tag der Arbeit</t>
        </is>
      </c>
      <c r="C8" s="44" t="n">
        <v>1</v>
      </c>
      <c r="D8" s="44" t="n">
        <v>1</v>
      </c>
      <c r="E8" s="44" t="n">
        <v>1</v>
      </c>
      <c r="F8" s="44" t="n">
        <v>1</v>
      </c>
      <c r="G8" s="44" t="n">
        <v>1</v>
      </c>
      <c r="H8" s="44" t="n">
        <v>1</v>
      </c>
      <c r="I8" s="44" t="n">
        <v>1</v>
      </c>
      <c r="J8" s="44" t="n">
        <v>1</v>
      </c>
      <c r="K8" s="44" t="n">
        <v>1</v>
      </c>
      <c r="L8" s="44" t="n">
        <v>1</v>
      </c>
      <c r="M8" s="44" t="n">
        <v>1</v>
      </c>
      <c r="N8" s="44" t="n">
        <v>1</v>
      </c>
      <c r="O8" s="44" t="n">
        <v>1</v>
      </c>
      <c r="P8" s="44" t="n">
        <v>1</v>
      </c>
      <c r="Q8" s="44" t="n">
        <v>1</v>
      </c>
      <c r="R8" s="44" t="n">
        <v>1</v>
      </c>
    </row>
    <row r="9">
      <c r="A9" s="32" t="n">
        <v>46513</v>
      </c>
      <c r="B9" s="16" t="inlineStr">
        <is>
          <t>Christi Himmelfahrt</t>
        </is>
      </c>
      <c r="C9" s="44" t="n">
        <v>1</v>
      </c>
      <c r="D9" s="44" t="n">
        <v>1</v>
      </c>
      <c r="E9" s="44" t="n">
        <v>1</v>
      </c>
      <c r="F9" s="44" t="n">
        <v>1</v>
      </c>
      <c r="G9" s="44" t="n">
        <v>1</v>
      </c>
      <c r="H9" s="44" t="n">
        <v>1</v>
      </c>
      <c r="I9" s="44" t="n">
        <v>1</v>
      </c>
      <c r="J9" s="44" t="n">
        <v>1</v>
      </c>
      <c r="K9" s="44" t="n">
        <v>1</v>
      </c>
      <c r="L9" s="44" t="n">
        <v>1</v>
      </c>
      <c r="M9" s="44" t="n">
        <v>1</v>
      </c>
      <c r="N9" s="44" t="n">
        <v>1</v>
      </c>
      <c r="O9" s="44" t="n">
        <v>1</v>
      </c>
      <c r="P9" s="44" t="n">
        <v>1</v>
      </c>
      <c r="Q9" s="44" t="n">
        <v>1</v>
      </c>
      <c r="R9" s="44" t="n">
        <v>1</v>
      </c>
    </row>
    <row r="10">
      <c r="A10" s="32" t="n">
        <v>46523</v>
      </c>
      <c r="B10" s="16" t="inlineStr">
        <is>
          <t>Pfingstsonntag</t>
        </is>
      </c>
      <c r="C10" s="45" t="n">
        <v>0</v>
      </c>
      <c r="D10" s="45" t="n">
        <v>0</v>
      </c>
      <c r="E10" s="45" t="n">
        <v>0</v>
      </c>
      <c r="F10" s="44" t="n">
        <v>1</v>
      </c>
      <c r="G10" s="45" t="n">
        <v>0</v>
      </c>
      <c r="H10" s="45" t="n">
        <v>0</v>
      </c>
      <c r="I10" s="45" t="n">
        <v>0</v>
      </c>
      <c r="J10" s="45" t="n">
        <v>0</v>
      </c>
      <c r="K10" s="45" t="n">
        <v>0</v>
      </c>
      <c r="L10" s="45" t="n">
        <v>0</v>
      </c>
      <c r="M10" s="45" t="n">
        <v>0</v>
      </c>
      <c r="N10" s="45" t="n">
        <v>0</v>
      </c>
      <c r="O10" s="45" t="n">
        <v>0</v>
      </c>
      <c r="P10" s="45" t="n">
        <v>0</v>
      </c>
      <c r="Q10" s="45" t="n">
        <v>0</v>
      </c>
      <c r="R10" s="45" t="n">
        <v>0</v>
      </c>
    </row>
    <row r="11">
      <c r="A11" s="32" t="n">
        <v>46524</v>
      </c>
      <c r="B11" s="16" t="inlineStr">
        <is>
          <t>Pfingstmontag</t>
        </is>
      </c>
      <c r="C11" s="44" t="n">
        <v>1</v>
      </c>
      <c r="D11" s="44" t="n">
        <v>1</v>
      </c>
      <c r="E11" s="44" t="n">
        <v>1</v>
      </c>
      <c r="F11" s="44" t="n">
        <v>1</v>
      </c>
      <c r="G11" s="44" t="n">
        <v>1</v>
      </c>
      <c r="H11" s="44" t="n">
        <v>1</v>
      </c>
      <c r="I11" s="44" t="n">
        <v>1</v>
      </c>
      <c r="J11" s="44" t="n">
        <v>1</v>
      </c>
      <c r="K11" s="44" t="n">
        <v>1</v>
      </c>
      <c r="L11" s="44" t="n">
        <v>1</v>
      </c>
      <c r="M11" s="44" t="n">
        <v>1</v>
      </c>
      <c r="N11" s="44" t="n">
        <v>1</v>
      </c>
      <c r="O11" s="44" t="n">
        <v>1</v>
      </c>
      <c r="P11" s="44" t="n">
        <v>1</v>
      </c>
      <c r="Q11" s="44" t="n">
        <v>1</v>
      </c>
      <c r="R11" s="44" t="n">
        <v>1</v>
      </c>
    </row>
    <row r="12">
      <c r="A12" s="32" t="n">
        <v>46534</v>
      </c>
      <c r="B12" s="16" t="inlineStr">
        <is>
          <t>Fronleichnam</t>
        </is>
      </c>
      <c r="C12" s="44" t="n">
        <v>1</v>
      </c>
      <c r="D12" s="44" t="n">
        <v>1</v>
      </c>
      <c r="E12" s="45" t="n">
        <v>0</v>
      </c>
      <c r="F12" s="45" t="n">
        <v>0</v>
      </c>
      <c r="G12" s="45" t="n">
        <v>0</v>
      </c>
      <c r="H12" s="45" t="n">
        <v>0</v>
      </c>
      <c r="I12" s="44" t="n">
        <v>1</v>
      </c>
      <c r="J12" s="45" t="n">
        <v>0</v>
      </c>
      <c r="K12" s="45" t="n">
        <v>0</v>
      </c>
      <c r="L12" s="44" t="n">
        <v>1</v>
      </c>
      <c r="M12" s="44" t="n">
        <v>1</v>
      </c>
      <c r="N12" s="44" t="n">
        <v>1</v>
      </c>
      <c r="O12" s="45" t="n">
        <v>0</v>
      </c>
      <c r="P12" s="45" t="n">
        <v>0</v>
      </c>
      <c r="Q12" s="45" t="n">
        <v>0</v>
      </c>
      <c r="R12" s="45" t="n">
        <v>0</v>
      </c>
    </row>
    <row r="13">
      <c r="A13" s="32" t="n">
        <v>46614</v>
      </c>
      <c r="B13" s="16" t="inlineStr">
        <is>
          <t>Mariä Himmelfahrt</t>
        </is>
      </c>
      <c r="C13" s="45" t="n">
        <v>0</v>
      </c>
      <c r="D13" s="45" t="n">
        <v>0</v>
      </c>
      <c r="E13" s="45" t="n">
        <v>0</v>
      </c>
      <c r="F13" s="45" t="n">
        <v>0</v>
      </c>
      <c r="G13" s="45" t="n">
        <v>0</v>
      </c>
      <c r="H13" s="45" t="n">
        <v>0</v>
      </c>
      <c r="I13" s="45" t="n">
        <v>0</v>
      </c>
      <c r="J13" s="45" t="n">
        <v>0</v>
      </c>
      <c r="K13" s="45" t="n">
        <v>0</v>
      </c>
      <c r="L13" s="45" t="n">
        <v>0</v>
      </c>
      <c r="M13" s="45" t="n">
        <v>0</v>
      </c>
      <c r="N13" s="44" t="n">
        <v>1</v>
      </c>
      <c r="O13" s="45" t="n">
        <v>0</v>
      </c>
      <c r="P13" s="45" t="n">
        <v>0</v>
      </c>
      <c r="Q13" s="45" t="n">
        <v>0</v>
      </c>
      <c r="R13" s="45" t="n">
        <v>0</v>
      </c>
    </row>
    <row r="14">
      <c r="A14" s="32" t="n">
        <v>46650</v>
      </c>
      <c r="B14" s="16" t="inlineStr">
        <is>
          <t>Weltkindertag</t>
        </is>
      </c>
      <c r="C14" s="45" t="n">
        <v>0</v>
      </c>
      <c r="D14" s="45" t="n">
        <v>0</v>
      </c>
      <c r="E14" s="45" t="n">
        <v>0</v>
      </c>
      <c r="F14" s="45" t="n">
        <v>0</v>
      </c>
      <c r="G14" s="45" t="n">
        <v>0</v>
      </c>
      <c r="H14" s="45" t="n">
        <v>0</v>
      </c>
      <c r="I14" s="45" t="n">
        <v>0</v>
      </c>
      <c r="J14" s="45" t="n">
        <v>0</v>
      </c>
      <c r="K14" s="45" t="n">
        <v>0</v>
      </c>
      <c r="L14" s="45" t="n">
        <v>0</v>
      </c>
      <c r="M14" s="45" t="n">
        <v>0</v>
      </c>
      <c r="N14" s="45" t="n">
        <v>0</v>
      </c>
      <c r="O14" s="45" t="n">
        <v>0</v>
      </c>
      <c r="P14" s="45" t="n">
        <v>0</v>
      </c>
      <c r="Q14" s="45" t="n">
        <v>0</v>
      </c>
      <c r="R14" s="44" t="n">
        <v>1</v>
      </c>
    </row>
    <row r="15">
      <c r="A15" s="32" t="n">
        <v>46663</v>
      </c>
      <c r="B15" s="16" t="inlineStr">
        <is>
          <t>Tag der Deutschen Einheit</t>
        </is>
      </c>
      <c r="C15" s="44" t="n">
        <v>1</v>
      </c>
      <c r="D15" s="44" t="n">
        <v>1</v>
      </c>
      <c r="E15" s="44" t="n">
        <v>1</v>
      </c>
      <c r="F15" s="44" t="n">
        <v>1</v>
      </c>
      <c r="G15" s="44" t="n">
        <v>1</v>
      </c>
      <c r="H15" s="44" t="n">
        <v>1</v>
      </c>
      <c r="I15" s="44" t="n">
        <v>1</v>
      </c>
      <c r="J15" s="44" t="n">
        <v>1</v>
      </c>
      <c r="K15" s="44" t="n">
        <v>1</v>
      </c>
      <c r="L15" s="44" t="n">
        <v>1</v>
      </c>
      <c r="M15" s="44" t="n">
        <v>1</v>
      </c>
      <c r="N15" s="44" t="n">
        <v>1</v>
      </c>
      <c r="O15" s="44" t="n">
        <v>1</v>
      </c>
      <c r="P15" s="44" t="n">
        <v>1</v>
      </c>
      <c r="Q15" s="44" t="n">
        <v>1</v>
      </c>
      <c r="R15" s="44" t="n">
        <v>1</v>
      </c>
    </row>
    <row r="16">
      <c r="A16" s="32" t="n">
        <v>46691</v>
      </c>
      <c r="B16" s="16" t="inlineStr">
        <is>
          <t>Reformationstag</t>
        </is>
      </c>
      <c r="C16" s="45" t="n">
        <v>0</v>
      </c>
      <c r="D16" s="45" t="n">
        <v>0</v>
      </c>
      <c r="E16" s="45" t="n">
        <v>0</v>
      </c>
      <c r="F16" s="44" t="n">
        <v>1</v>
      </c>
      <c r="G16" s="44" t="n">
        <v>1</v>
      </c>
      <c r="H16" s="44" t="n">
        <v>1</v>
      </c>
      <c r="I16" s="45" t="n">
        <v>0</v>
      </c>
      <c r="J16" s="44" t="n">
        <v>1</v>
      </c>
      <c r="K16" s="44" t="n">
        <v>1</v>
      </c>
      <c r="L16" s="45" t="n">
        <v>0</v>
      </c>
      <c r="M16" s="45" t="n">
        <v>0</v>
      </c>
      <c r="N16" s="45" t="n">
        <v>0</v>
      </c>
      <c r="O16" s="44" t="n">
        <v>1</v>
      </c>
      <c r="P16" s="44" t="n">
        <v>1</v>
      </c>
      <c r="Q16" s="44" t="n">
        <v>1</v>
      </c>
      <c r="R16" s="44" t="n">
        <v>1</v>
      </c>
    </row>
    <row r="17">
      <c r="A17" s="32" t="n">
        <v>46692</v>
      </c>
      <c r="B17" s="16" t="inlineStr">
        <is>
          <t>Allerheiligen</t>
        </is>
      </c>
      <c r="C17" s="44" t="n">
        <v>1</v>
      </c>
      <c r="D17" s="44" t="n">
        <v>1</v>
      </c>
      <c r="E17" s="45" t="n">
        <v>0</v>
      </c>
      <c r="F17" s="45" t="n">
        <v>0</v>
      </c>
      <c r="G17" s="45" t="n">
        <v>0</v>
      </c>
      <c r="H17" s="45" t="n">
        <v>0</v>
      </c>
      <c r="I17" s="45" t="n">
        <v>0</v>
      </c>
      <c r="J17" s="45" t="n">
        <v>0</v>
      </c>
      <c r="K17" s="45" t="n">
        <v>0</v>
      </c>
      <c r="L17" s="44" t="n">
        <v>1</v>
      </c>
      <c r="M17" s="44" t="n">
        <v>1</v>
      </c>
      <c r="N17" s="44" t="n">
        <v>1</v>
      </c>
      <c r="O17" s="45" t="n">
        <v>0</v>
      </c>
      <c r="P17" s="45" t="n">
        <v>0</v>
      </c>
      <c r="Q17" s="45" t="n">
        <v>0</v>
      </c>
      <c r="R17" s="45" t="n">
        <v>0</v>
      </c>
    </row>
    <row r="18">
      <c r="A18" s="32" t="n">
        <v>46708</v>
      </c>
      <c r="B18" s="16" t="inlineStr">
        <is>
          <t>Buß- und Bettag</t>
        </is>
      </c>
      <c r="C18" s="45" t="n">
        <v>0</v>
      </c>
      <c r="D18" s="45" t="n">
        <v>0</v>
      </c>
      <c r="E18" s="45" t="n">
        <v>0</v>
      </c>
      <c r="F18" s="45" t="n">
        <v>0</v>
      </c>
      <c r="G18" s="45" t="n">
        <v>0</v>
      </c>
      <c r="H18" s="45" t="n">
        <v>0</v>
      </c>
      <c r="I18" s="45" t="n">
        <v>0</v>
      </c>
      <c r="J18" s="45" t="n">
        <v>0</v>
      </c>
      <c r="K18" s="45" t="n">
        <v>0</v>
      </c>
      <c r="L18" s="45" t="n">
        <v>0</v>
      </c>
      <c r="M18" s="45" t="n">
        <v>0</v>
      </c>
      <c r="N18" s="45" t="n">
        <v>0</v>
      </c>
      <c r="O18" s="44" t="n">
        <v>1</v>
      </c>
      <c r="P18" s="45" t="n">
        <v>0</v>
      </c>
      <c r="Q18" s="45" t="n">
        <v>0</v>
      </c>
      <c r="R18" s="45" t="n">
        <v>0</v>
      </c>
    </row>
    <row r="19">
      <c r="A19" s="32" t="n">
        <v>46746</v>
      </c>
      <c r="B19" s="16" t="inlineStr">
        <is>
          <t>Erster Weihnachtstag</t>
        </is>
      </c>
      <c r="C19" s="44" t="n">
        <v>1</v>
      </c>
      <c r="D19" s="44" t="n">
        <v>1</v>
      </c>
      <c r="E19" s="44" t="n">
        <v>1</v>
      </c>
      <c r="F19" s="44" t="n">
        <v>1</v>
      </c>
      <c r="G19" s="44" t="n">
        <v>1</v>
      </c>
      <c r="H19" s="44" t="n">
        <v>1</v>
      </c>
      <c r="I19" s="44" t="n">
        <v>1</v>
      </c>
      <c r="J19" s="44" t="n">
        <v>1</v>
      </c>
      <c r="K19" s="44" t="n">
        <v>1</v>
      </c>
      <c r="L19" s="44" t="n">
        <v>1</v>
      </c>
      <c r="M19" s="44" t="n">
        <v>1</v>
      </c>
      <c r="N19" s="44" t="n">
        <v>1</v>
      </c>
      <c r="O19" s="44" t="n">
        <v>1</v>
      </c>
      <c r="P19" s="44" t="n">
        <v>1</v>
      </c>
      <c r="Q19" s="44" t="n">
        <v>1</v>
      </c>
      <c r="R19" s="44" t="n">
        <v>1</v>
      </c>
    </row>
    <row r="20">
      <c r="A20" s="32" t="n">
        <v>46747</v>
      </c>
      <c r="B20" s="16" t="inlineStr">
        <is>
          <t>Zweiter Weihnachtstag</t>
        </is>
      </c>
      <c r="C20" s="44" t="n">
        <v>1</v>
      </c>
      <c r="D20" s="44" t="n">
        <v>1</v>
      </c>
      <c r="E20" s="44" t="n">
        <v>1</v>
      </c>
      <c r="F20" s="44" t="n">
        <v>1</v>
      </c>
      <c r="G20" s="44" t="n">
        <v>1</v>
      </c>
      <c r="H20" s="44" t="n">
        <v>1</v>
      </c>
      <c r="I20" s="44" t="n">
        <v>1</v>
      </c>
      <c r="J20" s="44" t="n">
        <v>1</v>
      </c>
      <c r="K20" s="44" t="n">
        <v>1</v>
      </c>
      <c r="L20" s="44" t="n">
        <v>1</v>
      </c>
      <c r="M20" s="44" t="n">
        <v>1</v>
      </c>
      <c r="N20" s="44" t="n">
        <v>1</v>
      </c>
      <c r="O20" s="44" t="n">
        <v>1</v>
      </c>
      <c r="P20" s="44" t="n">
        <v>1</v>
      </c>
      <c r="Q20" s="44" t="n">
        <v>1</v>
      </c>
      <c r="R20" s="44" t="n">
        <v>1</v>
      </c>
    </row>
    <row r="22">
      <c r="A22" s="31" t="inlineStr">
        <is>
          <t>Stand 20.09.2026. Grundlage sind die Feiertagsgesetze der Länder. Massgeblich ist immer deren amtliche Fassung.</t>
        </is>
      </c>
    </row>
    <row r="24">
      <c r="A24" s="40" t="inlineStr">
        <is>
          <t>Gegenprobe: Arbeitstage von Montag bis Freitag ohne Feiertage</t>
        </is>
      </c>
    </row>
    <row r="25">
      <c r="A25" s="23" t="inlineStr">
        <is>
          <t>Kürzel</t>
        </is>
      </c>
      <c r="B25" s="23" t="inlineStr">
        <is>
          <t>Bundesland</t>
        </is>
      </c>
      <c r="C25" s="23" t="inlineStr">
        <is>
          <t>Feiertage</t>
        </is>
      </c>
      <c r="D25" s="23" t="inlineStr">
        <is>
          <t>Arbeitstage</t>
        </is>
      </c>
    </row>
    <row r="26">
      <c r="A26" s="16" t="inlineStr">
        <is>
          <t>BW</t>
        </is>
      </c>
      <c r="B26" s="16" t="inlineStr">
        <is>
          <t>Baden-Württemberg</t>
        </is>
      </c>
      <c r="C26" s="16" t="n">
        <v>12</v>
      </c>
      <c r="D26" s="46" t="n">
        <v>253</v>
      </c>
    </row>
    <row r="27">
      <c r="A27" s="16" t="inlineStr">
        <is>
          <t>BY</t>
        </is>
      </c>
      <c r="B27" s="16" t="inlineStr">
        <is>
          <t>Bayern</t>
        </is>
      </c>
      <c r="C27" s="16" t="n">
        <v>12</v>
      </c>
      <c r="D27" s="46" t="n">
        <v>253</v>
      </c>
    </row>
    <row r="28">
      <c r="A28" s="16" t="inlineStr">
        <is>
          <t>BE</t>
        </is>
      </c>
      <c r="B28" s="16" t="inlineStr">
        <is>
          <t>Berlin</t>
        </is>
      </c>
      <c r="C28" s="16" t="n">
        <v>10</v>
      </c>
      <c r="D28" s="46" t="n">
        <v>255</v>
      </c>
    </row>
    <row r="29">
      <c r="A29" s="16" t="inlineStr">
        <is>
          <t>BB</t>
        </is>
      </c>
      <c r="B29" s="16" t="inlineStr">
        <is>
          <t>Brandenburg</t>
        </is>
      </c>
      <c r="C29" s="16" t="n">
        <v>12</v>
      </c>
      <c r="D29" s="46" t="n">
        <v>256</v>
      </c>
    </row>
    <row r="30">
      <c r="A30" s="16" t="inlineStr">
        <is>
          <t>HB</t>
        </is>
      </c>
      <c r="B30" s="16" t="inlineStr">
        <is>
          <t>Bremen</t>
        </is>
      </c>
      <c r="C30" s="16" t="n">
        <v>10</v>
      </c>
      <c r="D30" s="46" t="n">
        <v>256</v>
      </c>
    </row>
    <row r="31">
      <c r="A31" s="16" t="inlineStr">
        <is>
          <t>HH</t>
        </is>
      </c>
      <c r="B31" s="16" t="inlineStr">
        <is>
          <t>Hamburg</t>
        </is>
      </c>
      <c r="C31" s="16" t="n">
        <v>10</v>
      </c>
      <c r="D31" s="46" t="n">
        <v>256</v>
      </c>
    </row>
    <row r="32">
      <c r="A32" s="16" t="inlineStr">
        <is>
          <t>HE</t>
        </is>
      </c>
      <c r="B32" s="16" t="inlineStr">
        <is>
          <t>Hessen</t>
        </is>
      </c>
      <c r="C32" s="16" t="n">
        <v>10</v>
      </c>
      <c r="D32" s="46" t="n">
        <v>255</v>
      </c>
    </row>
    <row r="33">
      <c r="A33" s="16" t="inlineStr">
        <is>
          <t>MV</t>
        </is>
      </c>
      <c r="B33" s="16" t="inlineStr">
        <is>
          <t>Mecklenburg-Vorpommern</t>
        </is>
      </c>
      <c r="C33" s="16" t="n">
        <v>11</v>
      </c>
      <c r="D33" s="46" t="n">
        <v>255</v>
      </c>
    </row>
    <row r="34">
      <c r="A34" s="16" t="inlineStr">
        <is>
          <t>NI</t>
        </is>
      </c>
      <c r="B34" s="16" t="inlineStr">
        <is>
          <t>Niedersachsen</t>
        </is>
      </c>
      <c r="C34" s="16" t="n">
        <v>10</v>
      </c>
      <c r="D34" s="46" t="n">
        <v>256</v>
      </c>
    </row>
    <row r="35">
      <c r="A35" s="16" t="inlineStr">
        <is>
          <t>NW</t>
        </is>
      </c>
      <c r="B35" s="16" t="inlineStr">
        <is>
          <t>Nordrhein-Westfalen</t>
        </is>
      </c>
      <c r="C35" s="16" t="n">
        <v>11</v>
      </c>
      <c r="D35" s="46" t="n">
        <v>254</v>
      </c>
    </row>
    <row r="36">
      <c r="A36" s="16" t="inlineStr">
        <is>
          <t>RP</t>
        </is>
      </c>
      <c r="B36" s="16" t="inlineStr">
        <is>
          <t>Rheinland-Pfalz</t>
        </is>
      </c>
      <c r="C36" s="16" t="n">
        <v>11</v>
      </c>
      <c r="D36" s="46" t="n">
        <v>254</v>
      </c>
    </row>
    <row r="37">
      <c r="A37" s="16" t="inlineStr">
        <is>
          <t>SL</t>
        </is>
      </c>
      <c r="B37" s="16" t="inlineStr">
        <is>
          <t>Saarland</t>
        </is>
      </c>
      <c r="C37" s="16" t="n">
        <v>12</v>
      </c>
      <c r="D37" s="46" t="n">
        <v>254</v>
      </c>
    </row>
    <row r="38">
      <c r="A38" s="16" t="inlineStr">
        <is>
          <t>SN</t>
        </is>
      </c>
      <c r="B38" s="16" t="inlineStr">
        <is>
          <t>Sachsen</t>
        </is>
      </c>
      <c r="C38" s="16" t="n">
        <v>11</v>
      </c>
      <c r="D38" s="46" t="n">
        <v>255</v>
      </c>
    </row>
    <row r="39">
      <c r="A39" s="16" t="inlineStr">
        <is>
          <t>ST</t>
        </is>
      </c>
      <c r="B39" s="16" t="inlineStr">
        <is>
          <t>Sachsen-Anhalt</t>
        </is>
      </c>
      <c r="C39" s="16" t="n">
        <v>11</v>
      </c>
      <c r="D39" s="46" t="n">
        <v>255</v>
      </c>
    </row>
    <row r="40">
      <c r="A40" s="16" t="inlineStr">
        <is>
          <t>SH</t>
        </is>
      </c>
      <c r="B40" s="16" t="inlineStr">
        <is>
          <t>Schleswig-Holstein</t>
        </is>
      </c>
      <c r="C40" s="16" t="n">
        <v>10</v>
      </c>
      <c r="D40" s="46" t="n">
        <v>256</v>
      </c>
    </row>
    <row r="41">
      <c r="A41" s="16" t="inlineStr">
        <is>
          <t>TH</t>
        </is>
      </c>
      <c r="B41" s="16" t="inlineStr">
        <is>
          <t>Thüringen</t>
        </is>
      </c>
      <c r="C41" s="16" t="n">
        <v>11</v>
      </c>
      <c r="D41" s="46" t="n">
        <v>255</v>
      </c>
    </row>
    <row r="43">
      <c r="A43" s="40" t="inlineStr">
        <is>
          <t>Nicht landesweit: diese Tage trägt die Tabelle oben bewusst nicht</t>
        </is>
      </c>
    </row>
    <row r="44">
      <c r="A44" s="23" t="inlineStr">
        <is>
          <t>Tag</t>
        </is>
      </c>
      <c r="B44" s="23" t="inlineStr">
        <is>
          <t>Land</t>
        </is>
      </c>
      <c r="C44" s="23" t="inlineStr">
        <is>
          <t>Gilt</t>
        </is>
      </c>
      <c r="D44" s="23" t="inlineStr">
        <is>
          <t>Hinweis</t>
        </is>
      </c>
    </row>
    <row r="45">
      <c r="A45" s="47" t="inlineStr">
        <is>
          <t>Mariä Himmelfahrt, 15.08.</t>
        </is>
      </c>
      <c r="B45" s="47" t="inlineStr">
        <is>
          <t>Bayern</t>
        </is>
      </c>
      <c r="C45" s="47" t="inlineStr">
        <is>
          <t>nur in Gemeinden mit überwiegend katholischer Bevölkerung</t>
        </is>
      </c>
      <c r="D45" s="47" t="inlineStr">
        <is>
          <t>Im Saarland dagegen landesweit, dort steht er oben.</t>
        </is>
      </c>
    </row>
    <row r="46">
      <c r="A46" s="47" t="inlineStr">
        <is>
          <t>Fronleichnam</t>
        </is>
      </c>
      <c r="B46" s="47" t="inlineStr">
        <is>
          <t>Sachsen</t>
        </is>
      </c>
      <c r="C46" s="47" t="inlineStr">
        <is>
          <t>nur in bestimmten Gemeinden des sorbischen Siedlungsgebiets</t>
        </is>
      </c>
      <c r="D46" s="47" t="inlineStr">
        <is>
          <t>Von Hand eintragen, wenn Ihr Standort dazugehört.</t>
        </is>
      </c>
    </row>
    <row r="47">
      <c r="A47" s="47" t="inlineStr">
        <is>
          <t>Fronleichnam</t>
        </is>
      </c>
      <c r="B47" s="47" t="inlineStr">
        <is>
          <t>Thüringen</t>
        </is>
      </c>
      <c r="C47" s="47" t="inlineStr">
        <is>
          <t>nur in überwiegend katholischen Gemeinden</t>
        </is>
      </c>
      <c r="D47" s="47" t="inlineStr">
        <is>
          <t>Von Hand eintragen, wenn Ihr Standort dazugehört.</t>
        </is>
      </c>
    </row>
    <row r="48">
      <c r="A48" s="47" t="inlineStr">
        <is>
          <t>Augsburger Friedensfest, 08.08.</t>
        </is>
      </c>
      <c r="B48" s="47" t="inlineStr">
        <is>
          <t>Bayern</t>
        </is>
      </c>
      <c r="C48" s="47" t="inlineStr">
        <is>
          <t>nur im Stadtgebiet Augsburg</t>
        </is>
      </c>
      <c r="D48" s="47" t="inlineStr">
        <is>
          <t>Von Hand eintragen, wenn Ihr Standort dort liegt.</t>
        </is>
      </c>
    </row>
    <row r="50">
      <c r="A50" s="40" t="inlineStr">
        <is>
          <t>Berichtigt am 19.09.2026</t>
        </is>
      </c>
    </row>
    <row r="51">
      <c r="A51" s="13" t="inlineStr">
        <is>
          <t>Bis zum 19.09.2026 fehlte in dieser Tabelle der Weltkindertag am 20. September, gesetzlicher Feiertag allein in Thüringen. Thüringen stand dadurch mit 256 statt 255 Arbeitstagen, und in der Zeile einer thüringischen Person blieb der 20.09.2027 im Jahresplan ungefärbt. Die Tabelle führt seitdem 19 statt 18 Zeilen.</t>
        </is>
      </c>
    </row>
    <row r="52"/>
    <row r="53"/>
  </sheetData>
  <mergeCells count="1">
    <mergeCell ref="A51:F53"/>
  </mergeCell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E112"/>
  <sheetViews>
    <sheetView showGridLines="0" workbookViewId="0">
      <selection activeCell="A1" sqref="A1"/>
    </sheetView>
  </sheetViews>
  <sheetFormatPr baseColWidth="8" defaultRowHeight="15"/>
  <cols>
    <col width="24" customWidth="1" min="1" max="1"/>
    <col width="18" customWidth="1" min="2" max="2"/>
    <col width="13" customWidth="1" min="3" max="3"/>
    <col width="13" customWidth="1" min="4" max="4"/>
    <col width="8" customWidth="1" min="5" max="5"/>
  </cols>
  <sheetData>
    <row r="1">
      <c r="A1" s="41" t="inlineStr">
        <is>
          <t>Schulferien 2027</t>
        </is>
      </c>
    </row>
    <row r="2">
      <c r="A2" s="2" t="inlineStr">
        <is>
          <t>Ferien der Länder, damit erkennbar ist, wann viele gleichzeitig frei wollen. Die Weihnachtsferien laufen über den Jahreswechsel und stehen deshalb mit ihrem tatsächlichen Anfang und Ende.</t>
        </is>
      </c>
    </row>
    <row r="4">
      <c r="A4" s="23" t="inlineStr">
        <is>
          <t>Bundesland</t>
        </is>
      </c>
      <c r="B4" s="23" t="inlineStr">
        <is>
          <t>Ferien</t>
        </is>
      </c>
      <c r="C4" s="23" t="inlineStr">
        <is>
          <t>von</t>
        </is>
      </c>
      <c r="D4" s="23" t="inlineStr">
        <is>
          <t>bis</t>
        </is>
      </c>
      <c r="E4" s="23" t="inlineStr">
        <is>
          <t>Tage</t>
        </is>
      </c>
    </row>
    <row r="5">
      <c r="A5" s="46" t="inlineStr">
        <is>
          <t>Baden-Württemberg</t>
        </is>
      </c>
      <c r="B5" s="16" t="inlineStr">
        <is>
          <t>Weihnachtsferien</t>
        </is>
      </c>
      <c r="C5" s="48" t="n">
        <v>46379</v>
      </c>
      <c r="D5" s="48" t="n">
        <v>46396</v>
      </c>
      <c r="E5" s="17" t="n">
        <v>18</v>
      </c>
    </row>
    <row r="6">
      <c r="A6" s="16" t="inlineStr"/>
      <c r="B6" s="16" t="inlineStr">
        <is>
          <t>Osterferien</t>
        </is>
      </c>
      <c r="C6" s="48" t="n">
        <v>46476</v>
      </c>
      <c r="D6" s="48" t="n">
        <v>46480</v>
      </c>
      <c r="E6" s="17" t="n">
        <v>5</v>
      </c>
    </row>
    <row r="7">
      <c r="A7" s="16" t="inlineStr"/>
      <c r="B7" s="16" t="inlineStr">
        <is>
          <t>Pfingstferien</t>
        </is>
      </c>
      <c r="C7" s="48" t="n">
        <v>46525</v>
      </c>
      <c r="D7" s="48" t="n">
        <v>46536</v>
      </c>
      <c r="E7" s="17" t="n">
        <v>12</v>
      </c>
    </row>
    <row r="8">
      <c r="A8" s="16" t="inlineStr"/>
      <c r="B8" s="16" t="inlineStr">
        <is>
          <t>Sommerferien</t>
        </is>
      </c>
      <c r="C8" s="48" t="n">
        <v>46597</v>
      </c>
      <c r="D8" s="48" t="n">
        <v>46641</v>
      </c>
      <c r="E8" s="17" t="n">
        <v>45</v>
      </c>
    </row>
    <row r="9">
      <c r="A9" s="16" t="inlineStr"/>
      <c r="B9" s="16" t="inlineStr">
        <is>
          <t>Herbstferien</t>
        </is>
      </c>
      <c r="C9" s="48" t="n">
        <v>46693</v>
      </c>
      <c r="D9" s="48" t="n">
        <v>46697</v>
      </c>
      <c r="E9" s="17" t="n">
        <v>5</v>
      </c>
    </row>
    <row r="10">
      <c r="A10" s="16" t="inlineStr"/>
      <c r="B10" s="16" t="inlineStr">
        <is>
          <t>Weihnachtsferien</t>
        </is>
      </c>
      <c r="C10" s="48" t="n">
        <v>46744</v>
      </c>
      <c r="D10" s="48" t="n">
        <v>46760</v>
      </c>
      <c r="E10" s="17" t="n">
        <v>17</v>
      </c>
    </row>
    <row r="11">
      <c r="A11" s="46" t="inlineStr">
        <is>
          <t>Bayern</t>
        </is>
      </c>
      <c r="B11" s="16" t="inlineStr">
        <is>
          <t>Weihnachtsferien</t>
        </is>
      </c>
      <c r="C11" s="48" t="n">
        <v>46380</v>
      </c>
      <c r="D11" s="48" t="n">
        <v>46395</v>
      </c>
      <c r="E11" s="17" t="n">
        <v>16</v>
      </c>
    </row>
    <row r="12">
      <c r="A12" s="16" t="inlineStr"/>
      <c r="B12" s="16" t="inlineStr">
        <is>
          <t>Winterferien</t>
        </is>
      </c>
      <c r="C12" s="48" t="n">
        <v>46426</v>
      </c>
      <c r="D12" s="48" t="n">
        <v>46430</v>
      </c>
      <c r="E12" s="17" t="n">
        <v>5</v>
      </c>
    </row>
    <row r="13">
      <c r="A13" s="16" t="inlineStr"/>
      <c r="B13" s="16" t="inlineStr">
        <is>
          <t>Osterferien</t>
        </is>
      </c>
      <c r="C13" s="48" t="n">
        <v>46468</v>
      </c>
      <c r="D13" s="48" t="n">
        <v>46479</v>
      </c>
      <c r="E13" s="17" t="n">
        <v>12</v>
      </c>
    </row>
    <row r="14">
      <c r="A14" s="16" t="inlineStr"/>
      <c r="B14" s="16" t="inlineStr">
        <is>
          <t>Pfingstferien</t>
        </is>
      </c>
      <c r="C14" s="48" t="n">
        <v>46525</v>
      </c>
      <c r="D14" s="48" t="n">
        <v>46535</v>
      </c>
      <c r="E14" s="17" t="n">
        <v>11</v>
      </c>
    </row>
    <row r="15">
      <c r="A15" s="16" t="inlineStr"/>
      <c r="B15" s="16" t="inlineStr">
        <is>
          <t>Sommerferien</t>
        </is>
      </c>
      <c r="C15" s="48" t="n">
        <v>46601</v>
      </c>
      <c r="D15" s="48" t="n">
        <v>46643</v>
      </c>
      <c r="E15" s="17" t="n">
        <v>43</v>
      </c>
    </row>
    <row r="16">
      <c r="A16" s="16" t="inlineStr"/>
      <c r="B16" s="16" t="inlineStr">
        <is>
          <t>Herbstferien</t>
        </is>
      </c>
      <c r="C16" s="48" t="n">
        <v>46693</v>
      </c>
      <c r="D16" s="48" t="n">
        <v>46696</v>
      </c>
      <c r="E16" s="17" t="n">
        <v>4</v>
      </c>
    </row>
    <row r="17">
      <c r="A17" s="16" t="inlineStr"/>
      <c r="B17" s="16" t="inlineStr">
        <is>
          <t>Weihnachtsferien</t>
        </is>
      </c>
      <c r="C17" s="48" t="n">
        <v>46745</v>
      </c>
      <c r="D17" s="48" t="n">
        <v>46759</v>
      </c>
      <c r="E17" s="17" t="n">
        <v>15</v>
      </c>
    </row>
    <row r="18">
      <c r="A18" s="46" t="inlineStr">
        <is>
          <t>Berlin</t>
        </is>
      </c>
      <c r="B18" s="16" t="inlineStr">
        <is>
          <t>Weihnachtsferien</t>
        </is>
      </c>
      <c r="C18" s="48" t="n">
        <v>46379</v>
      </c>
      <c r="D18" s="48" t="n">
        <v>46389</v>
      </c>
      <c r="E18" s="17" t="n">
        <v>11</v>
      </c>
    </row>
    <row r="19">
      <c r="A19" s="16" t="inlineStr"/>
      <c r="B19" s="16" t="inlineStr">
        <is>
          <t>Winterferien</t>
        </is>
      </c>
      <c r="C19" s="48" t="n">
        <v>46419</v>
      </c>
      <c r="D19" s="48" t="n">
        <v>46424</v>
      </c>
      <c r="E19" s="17" t="n">
        <v>6</v>
      </c>
    </row>
    <row r="20">
      <c r="A20" s="16" t="inlineStr"/>
      <c r="B20" s="16" t="inlineStr">
        <is>
          <t>Osterferien</t>
        </is>
      </c>
      <c r="C20" s="48" t="n">
        <v>46468</v>
      </c>
      <c r="D20" s="48" t="n">
        <v>46479</v>
      </c>
      <c r="E20" s="17" t="n">
        <v>12</v>
      </c>
    </row>
    <row r="21">
      <c r="A21" s="16" t="inlineStr"/>
      <c r="B21" s="16" t="inlineStr">
        <is>
          <t>Pfingstferien</t>
        </is>
      </c>
      <c r="C21" s="48" t="n">
        <v>46525</v>
      </c>
      <c r="D21" s="48" t="n">
        <v>46526</v>
      </c>
      <c r="E21" s="17" t="n">
        <v>2</v>
      </c>
    </row>
    <row r="22">
      <c r="A22" s="16" t="inlineStr"/>
      <c r="B22" s="16" t="inlineStr">
        <is>
          <t>Sommerferien</t>
        </is>
      </c>
      <c r="C22" s="48" t="n">
        <v>46569</v>
      </c>
      <c r="D22" s="48" t="n">
        <v>46613</v>
      </c>
      <c r="E22" s="17" t="n">
        <v>45</v>
      </c>
    </row>
    <row r="23">
      <c r="A23" s="16" t="inlineStr"/>
      <c r="B23" s="16" t="inlineStr">
        <is>
          <t>Herbstferien</t>
        </is>
      </c>
      <c r="C23" s="48" t="n">
        <v>46671</v>
      </c>
      <c r="D23" s="48" t="n">
        <v>46683</v>
      </c>
      <c r="E23" s="17" t="n">
        <v>13</v>
      </c>
    </row>
    <row r="24">
      <c r="A24" s="16" t="inlineStr"/>
      <c r="B24" s="16" t="inlineStr">
        <is>
          <t>Weihnachtsferien</t>
        </is>
      </c>
      <c r="C24" s="48" t="n">
        <v>46743</v>
      </c>
      <c r="D24" s="48" t="n">
        <v>46752</v>
      </c>
      <c r="E24" s="17" t="n">
        <v>10</v>
      </c>
    </row>
    <row r="25">
      <c r="A25" s="46" t="inlineStr">
        <is>
          <t>Brandenburg</t>
        </is>
      </c>
      <c r="B25" s="16" t="inlineStr">
        <is>
          <t>Weihnachtsferien</t>
        </is>
      </c>
      <c r="C25" s="48" t="n">
        <v>46379</v>
      </c>
      <c r="D25" s="48" t="n">
        <v>46389</v>
      </c>
      <c r="E25" s="17" t="n">
        <v>11</v>
      </c>
    </row>
    <row r="26">
      <c r="A26" s="16" t="inlineStr"/>
      <c r="B26" s="16" t="inlineStr">
        <is>
          <t>Winterferien</t>
        </is>
      </c>
      <c r="C26" s="48" t="n">
        <v>46419</v>
      </c>
      <c r="D26" s="48" t="n">
        <v>46424</v>
      </c>
      <c r="E26" s="17" t="n">
        <v>6</v>
      </c>
    </row>
    <row r="27">
      <c r="A27" s="16" t="inlineStr"/>
      <c r="B27" s="16" t="inlineStr">
        <is>
          <t>Osterferien</t>
        </is>
      </c>
      <c r="C27" s="48" t="n">
        <v>46468</v>
      </c>
      <c r="D27" s="48" t="n">
        <v>46480</v>
      </c>
      <c r="E27" s="17" t="n">
        <v>13</v>
      </c>
    </row>
    <row r="28">
      <c r="A28" s="16" t="inlineStr"/>
      <c r="B28" s="16" t="inlineStr">
        <is>
          <t>Pfingstferien</t>
        </is>
      </c>
      <c r="C28" s="48" t="n">
        <v>46525</v>
      </c>
      <c r="D28" s="48" t="n">
        <v>46525</v>
      </c>
      <c r="E28" s="17" t="n">
        <v>1</v>
      </c>
    </row>
    <row r="29">
      <c r="A29" s="16" t="inlineStr"/>
      <c r="B29" s="16" t="inlineStr">
        <is>
          <t>Sommerferien</t>
        </is>
      </c>
      <c r="C29" s="48" t="n">
        <v>46569</v>
      </c>
      <c r="D29" s="48" t="n">
        <v>46613</v>
      </c>
      <c r="E29" s="17" t="n">
        <v>45</v>
      </c>
    </row>
    <row r="30">
      <c r="A30" s="16" t="inlineStr"/>
      <c r="B30" s="16" t="inlineStr">
        <is>
          <t>Herbstferien</t>
        </is>
      </c>
      <c r="C30" s="48" t="n">
        <v>46671</v>
      </c>
      <c r="D30" s="48" t="n">
        <v>46683</v>
      </c>
      <c r="E30" s="17" t="n">
        <v>13</v>
      </c>
    </row>
    <row r="31">
      <c r="A31" s="16" t="inlineStr"/>
      <c r="B31" s="16" t="inlineStr">
        <is>
          <t>Weihnachtsferien</t>
        </is>
      </c>
      <c r="C31" s="48" t="n">
        <v>46744</v>
      </c>
      <c r="D31" s="48" t="n">
        <v>46752</v>
      </c>
      <c r="E31" s="17" t="n">
        <v>9</v>
      </c>
    </row>
    <row r="32">
      <c r="A32" s="46" t="inlineStr">
        <is>
          <t>Bremen</t>
        </is>
      </c>
      <c r="B32" s="16" t="inlineStr">
        <is>
          <t>Weihnachtsferien</t>
        </is>
      </c>
      <c r="C32" s="48" t="n">
        <v>46379</v>
      </c>
      <c r="D32" s="48" t="n">
        <v>46396</v>
      </c>
      <c r="E32" s="17" t="n">
        <v>18</v>
      </c>
    </row>
    <row r="33">
      <c r="A33" s="16" t="inlineStr"/>
      <c r="B33" s="16" t="inlineStr">
        <is>
          <t>Winterferien</t>
        </is>
      </c>
      <c r="C33" s="48" t="n">
        <v>46419</v>
      </c>
      <c r="D33" s="48" t="n">
        <v>46420</v>
      </c>
      <c r="E33" s="17" t="n">
        <v>2</v>
      </c>
    </row>
    <row r="34">
      <c r="A34" s="16" t="inlineStr"/>
      <c r="B34" s="16" t="inlineStr">
        <is>
          <t>Osterferien</t>
        </is>
      </c>
      <c r="C34" s="48" t="n">
        <v>46468</v>
      </c>
      <c r="D34" s="48" t="n">
        <v>46480</v>
      </c>
      <c r="E34" s="17" t="n">
        <v>13</v>
      </c>
    </row>
    <row r="35">
      <c r="A35" s="16" t="inlineStr"/>
      <c r="B35" s="16" t="inlineStr">
        <is>
          <t>Pfingstferien</t>
        </is>
      </c>
      <c r="C35" s="48" t="n">
        <v>46514</v>
      </c>
      <c r="D35" s="48" t="n">
        <v>46514</v>
      </c>
      <c r="E35" s="17" t="n">
        <v>1</v>
      </c>
    </row>
    <row r="36">
      <c r="A36" s="16" t="inlineStr"/>
      <c r="B36" s="16" t="inlineStr">
        <is>
          <t>Pfingstferien</t>
        </is>
      </c>
      <c r="C36" s="48" t="n">
        <v>46525</v>
      </c>
      <c r="D36" s="48" t="n">
        <v>46525</v>
      </c>
      <c r="E36" s="17" t="n">
        <v>1</v>
      </c>
    </row>
    <row r="37">
      <c r="A37" s="16" t="inlineStr"/>
      <c r="B37" s="16" t="inlineStr">
        <is>
          <t>Sommerferien</t>
        </is>
      </c>
      <c r="C37" s="48" t="n">
        <v>46576</v>
      </c>
      <c r="D37" s="48" t="n">
        <v>46617</v>
      </c>
      <c r="E37" s="17" t="n">
        <v>42</v>
      </c>
    </row>
    <row r="38">
      <c r="A38" s="16" t="inlineStr"/>
      <c r="B38" s="16" t="inlineStr">
        <is>
          <t>Herbstferien</t>
        </is>
      </c>
      <c r="C38" s="48" t="n">
        <v>46678</v>
      </c>
      <c r="D38" s="48" t="n">
        <v>46690</v>
      </c>
      <c r="E38" s="17" t="n">
        <v>13</v>
      </c>
    </row>
    <row r="39">
      <c r="A39" s="16" t="inlineStr"/>
      <c r="B39" s="16" t="inlineStr">
        <is>
          <t>Weihnachtsferien</t>
        </is>
      </c>
      <c r="C39" s="48" t="n">
        <v>46744</v>
      </c>
      <c r="D39" s="48" t="n">
        <v>46760</v>
      </c>
      <c r="E39" s="17" t="n">
        <v>17</v>
      </c>
    </row>
    <row r="40">
      <c r="A40" s="46" t="inlineStr">
        <is>
          <t>Hamburg</t>
        </is>
      </c>
      <c r="B40" s="16" t="inlineStr">
        <is>
          <t>Weihnachtsferien</t>
        </is>
      </c>
      <c r="C40" s="48" t="n">
        <v>46377</v>
      </c>
      <c r="D40" s="48" t="n">
        <v>46388</v>
      </c>
      <c r="E40" s="17" t="n">
        <v>12</v>
      </c>
    </row>
    <row r="41">
      <c r="A41" s="16" t="inlineStr"/>
      <c r="B41" s="16" t="inlineStr">
        <is>
          <t>Winterferien</t>
        </is>
      </c>
      <c r="C41" s="48" t="n">
        <v>46416</v>
      </c>
      <c r="D41" s="48" t="n">
        <v>46416</v>
      </c>
      <c r="E41" s="17" t="n">
        <v>1</v>
      </c>
    </row>
    <row r="42">
      <c r="A42" s="16" t="inlineStr"/>
      <c r="B42" s="16" t="inlineStr">
        <is>
          <t>Osterferien</t>
        </is>
      </c>
      <c r="C42" s="48" t="n">
        <v>46447</v>
      </c>
      <c r="D42" s="48" t="n">
        <v>46458</v>
      </c>
      <c r="E42" s="17" t="n">
        <v>12</v>
      </c>
    </row>
    <row r="43">
      <c r="A43" s="16" t="inlineStr"/>
      <c r="B43" s="16" t="inlineStr">
        <is>
          <t>Pfingstferien</t>
        </is>
      </c>
      <c r="C43" s="48" t="n">
        <v>46514</v>
      </c>
      <c r="D43" s="48" t="n">
        <v>46521</v>
      </c>
      <c r="E43" s="17" t="n">
        <v>8</v>
      </c>
    </row>
    <row r="44">
      <c r="A44" s="16" t="inlineStr"/>
      <c r="B44" s="16" t="inlineStr">
        <is>
          <t>Sommerferien</t>
        </is>
      </c>
      <c r="C44" s="48" t="n">
        <v>46569</v>
      </c>
      <c r="D44" s="48" t="n">
        <v>46610</v>
      </c>
      <c r="E44" s="17" t="n">
        <v>42</v>
      </c>
    </row>
    <row r="45">
      <c r="A45" s="16" t="inlineStr"/>
      <c r="B45" s="16" t="inlineStr">
        <is>
          <t>Herbstferien</t>
        </is>
      </c>
      <c r="C45" s="48" t="n">
        <v>46671</v>
      </c>
      <c r="D45" s="48" t="n">
        <v>46682</v>
      </c>
      <c r="E45" s="17" t="n">
        <v>12</v>
      </c>
    </row>
    <row r="46">
      <c r="A46" s="16" t="inlineStr"/>
      <c r="B46" s="16" t="inlineStr">
        <is>
          <t>Weihnachtsferien</t>
        </is>
      </c>
      <c r="C46" s="48" t="n">
        <v>46741</v>
      </c>
      <c r="D46" s="48" t="n">
        <v>46752</v>
      </c>
      <c r="E46" s="17" t="n">
        <v>12</v>
      </c>
    </row>
    <row r="47">
      <c r="A47" s="46" t="inlineStr">
        <is>
          <t>Hessen</t>
        </is>
      </c>
      <c r="B47" s="16" t="inlineStr">
        <is>
          <t>Weihnachtsferien</t>
        </is>
      </c>
      <c r="C47" s="48" t="n">
        <v>46379</v>
      </c>
      <c r="D47" s="48" t="n">
        <v>46399</v>
      </c>
      <c r="E47" s="17" t="n">
        <v>21</v>
      </c>
    </row>
    <row r="48">
      <c r="A48" s="16" t="inlineStr"/>
      <c r="B48" s="16" t="inlineStr">
        <is>
          <t>Osterferien</t>
        </is>
      </c>
      <c r="C48" s="48" t="n">
        <v>46468</v>
      </c>
      <c r="D48" s="48" t="n">
        <v>46479</v>
      </c>
      <c r="E48" s="17" t="n">
        <v>12</v>
      </c>
    </row>
    <row r="49">
      <c r="A49" s="16" t="inlineStr"/>
      <c r="B49" s="16" t="inlineStr">
        <is>
          <t>Sommerferien</t>
        </is>
      </c>
      <c r="C49" s="48" t="n">
        <v>46566</v>
      </c>
      <c r="D49" s="48" t="n">
        <v>46605</v>
      </c>
      <c r="E49" s="17" t="n">
        <v>40</v>
      </c>
    </row>
    <row r="50">
      <c r="A50" s="16" t="inlineStr"/>
      <c r="B50" s="16" t="inlineStr">
        <is>
          <t>Herbstferien</t>
        </is>
      </c>
      <c r="C50" s="48" t="n">
        <v>46664</v>
      </c>
      <c r="D50" s="48" t="n">
        <v>46676</v>
      </c>
      <c r="E50" s="17" t="n">
        <v>13</v>
      </c>
    </row>
    <row r="51">
      <c r="A51" s="16" t="inlineStr"/>
      <c r="B51" s="16" t="inlineStr">
        <is>
          <t>Weihnachtsferien</t>
        </is>
      </c>
      <c r="C51" s="48" t="n">
        <v>46744</v>
      </c>
      <c r="D51" s="48" t="n">
        <v>46763</v>
      </c>
      <c r="E51" s="17" t="n">
        <v>20</v>
      </c>
    </row>
    <row r="52">
      <c r="A52" s="46" t="inlineStr">
        <is>
          <t>Mecklenburg-Vorpommern</t>
        </is>
      </c>
      <c r="B52" s="16" t="inlineStr">
        <is>
          <t>Weihnachtsferien</t>
        </is>
      </c>
      <c r="C52" s="48" t="n">
        <v>46377</v>
      </c>
      <c r="D52" s="48" t="n">
        <v>46389</v>
      </c>
      <c r="E52" s="17" t="n">
        <v>13</v>
      </c>
    </row>
    <row r="53">
      <c r="A53" s="16" t="inlineStr"/>
      <c r="B53" s="16" t="inlineStr">
        <is>
          <t>Winterferien</t>
        </is>
      </c>
      <c r="C53" s="48" t="n">
        <v>46426</v>
      </c>
      <c r="D53" s="48" t="n">
        <v>46437</v>
      </c>
      <c r="E53" s="17" t="n">
        <v>12</v>
      </c>
    </row>
    <row r="54">
      <c r="A54" s="16" t="inlineStr"/>
      <c r="B54" s="16" t="inlineStr">
        <is>
          <t>Osterferien</t>
        </is>
      </c>
      <c r="C54" s="48" t="n">
        <v>46470</v>
      </c>
      <c r="D54" s="48" t="n">
        <v>46479</v>
      </c>
      <c r="E54" s="17" t="n">
        <v>10</v>
      </c>
    </row>
    <row r="55">
      <c r="A55" s="16" t="inlineStr"/>
      <c r="B55" s="16" t="inlineStr">
        <is>
          <t>Pfingstferien</t>
        </is>
      </c>
      <c r="C55" s="48" t="n">
        <v>46514</v>
      </c>
      <c r="D55" s="48" t="n">
        <v>46514</v>
      </c>
      <c r="E55" s="17" t="n">
        <v>1</v>
      </c>
    </row>
    <row r="56">
      <c r="A56" s="16" t="inlineStr"/>
      <c r="B56" s="16" t="inlineStr">
        <is>
          <t>Pfingstferien</t>
        </is>
      </c>
      <c r="C56" s="48" t="n">
        <v>46521</v>
      </c>
      <c r="D56" s="48" t="n">
        <v>46525</v>
      </c>
      <c r="E56" s="17" t="n">
        <v>5</v>
      </c>
    </row>
    <row r="57">
      <c r="A57" s="16" t="inlineStr"/>
      <c r="B57" s="16" t="inlineStr">
        <is>
          <t>Sommerferien</t>
        </is>
      </c>
      <c r="C57" s="48" t="n">
        <v>46573</v>
      </c>
      <c r="D57" s="48" t="n">
        <v>46613</v>
      </c>
      <c r="E57" s="17" t="n">
        <v>41</v>
      </c>
    </row>
    <row r="58">
      <c r="A58" s="16" t="inlineStr"/>
      <c r="B58" s="16" t="inlineStr">
        <is>
          <t>Herbstferien</t>
        </is>
      </c>
      <c r="C58" s="48" t="n">
        <v>46674</v>
      </c>
      <c r="D58" s="48" t="n">
        <v>46683</v>
      </c>
      <c r="E58" s="17" t="n">
        <v>10</v>
      </c>
    </row>
    <row r="59">
      <c r="A59" s="16" t="inlineStr"/>
      <c r="B59" s="16" t="inlineStr">
        <is>
          <t>Weihnachtsferien</t>
        </is>
      </c>
      <c r="C59" s="48" t="n">
        <v>46743</v>
      </c>
      <c r="D59" s="48" t="n">
        <v>46756</v>
      </c>
      <c r="E59" s="17" t="n">
        <v>14</v>
      </c>
    </row>
    <row r="60">
      <c r="A60" s="46" t="inlineStr">
        <is>
          <t>Niedersachsen</t>
        </is>
      </c>
      <c r="B60" s="16" t="inlineStr">
        <is>
          <t>Weihnachtsferien</t>
        </is>
      </c>
      <c r="C60" s="48" t="n">
        <v>46379</v>
      </c>
      <c r="D60" s="48" t="n">
        <v>46396</v>
      </c>
      <c r="E60" s="17" t="n">
        <v>18</v>
      </c>
    </row>
    <row r="61">
      <c r="A61" s="16" t="inlineStr"/>
      <c r="B61" s="16" t="inlineStr">
        <is>
          <t>Winterferien</t>
        </is>
      </c>
      <c r="C61" s="48" t="n">
        <v>46419</v>
      </c>
      <c r="D61" s="48" t="n">
        <v>46420</v>
      </c>
      <c r="E61" s="17" t="n">
        <v>2</v>
      </c>
    </row>
    <row r="62">
      <c r="A62" s="16" t="inlineStr"/>
      <c r="B62" s="16" t="inlineStr">
        <is>
          <t>Osterferien</t>
        </is>
      </c>
      <c r="C62" s="48" t="n">
        <v>46468</v>
      </c>
      <c r="D62" s="48" t="n">
        <v>46480</v>
      </c>
      <c r="E62" s="17" t="n">
        <v>13</v>
      </c>
    </row>
    <row r="63">
      <c r="A63" s="16" t="inlineStr"/>
      <c r="B63" s="16" t="inlineStr">
        <is>
          <t>Pfingstferien</t>
        </is>
      </c>
      <c r="C63" s="48" t="n">
        <v>46514</v>
      </c>
      <c r="D63" s="48" t="n">
        <v>46514</v>
      </c>
      <c r="E63" s="17" t="n">
        <v>1</v>
      </c>
    </row>
    <row r="64">
      <c r="A64" s="16" t="inlineStr"/>
      <c r="B64" s="16" t="inlineStr">
        <is>
          <t>Pfingstferien</t>
        </is>
      </c>
      <c r="C64" s="48" t="n">
        <v>46525</v>
      </c>
      <c r="D64" s="48" t="n">
        <v>46525</v>
      </c>
      <c r="E64" s="17" t="n">
        <v>1</v>
      </c>
    </row>
    <row r="65">
      <c r="A65" s="16" t="inlineStr"/>
      <c r="B65" s="16" t="inlineStr">
        <is>
          <t>Sommerferien</t>
        </is>
      </c>
      <c r="C65" s="48" t="n">
        <v>46576</v>
      </c>
      <c r="D65" s="48" t="n">
        <v>46617</v>
      </c>
      <c r="E65" s="17" t="n">
        <v>42</v>
      </c>
    </row>
    <row r="66">
      <c r="A66" s="16" t="inlineStr"/>
      <c r="B66" s="16" t="inlineStr">
        <is>
          <t>Herbstferien</t>
        </is>
      </c>
      <c r="C66" s="48" t="n">
        <v>46676</v>
      </c>
      <c r="D66" s="48" t="n">
        <v>46690</v>
      </c>
      <c r="E66" s="17" t="n">
        <v>15</v>
      </c>
    </row>
    <row r="67">
      <c r="A67" s="16" t="inlineStr"/>
      <c r="B67" s="16" t="inlineStr">
        <is>
          <t>Weihnachtsferien</t>
        </is>
      </c>
      <c r="C67" s="48" t="n">
        <v>46744</v>
      </c>
      <c r="D67" s="48" t="n">
        <v>46760</v>
      </c>
      <c r="E67" s="17" t="n">
        <v>17</v>
      </c>
    </row>
    <row r="68">
      <c r="A68" s="46" t="inlineStr">
        <is>
          <t>Nordrhein-Westfalen</t>
        </is>
      </c>
      <c r="B68" s="16" t="inlineStr">
        <is>
          <t>Weihnachtsferien</t>
        </is>
      </c>
      <c r="C68" s="48" t="n">
        <v>46379</v>
      </c>
      <c r="D68" s="48" t="n">
        <v>46393</v>
      </c>
      <c r="E68" s="17" t="n">
        <v>15</v>
      </c>
    </row>
    <row r="69">
      <c r="A69" s="16" t="inlineStr"/>
      <c r="B69" s="16" t="inlineStr">
        <is>
          <t>Osterferien</t>
        </is>
      </c>
      <c r="C69" s="48" t="n">
        <v>46468</v>
      </c>
      <c r="D69" s="48" t="n">
        <v>46480</v>
      </c>
      <c r="E69" s="17" t="n">
        <v>13</v>
      </c>
    </row>
    <row r="70">
      <c r="A70" s="16" t="inlineStr"/>
      <c r="B70" s="16" t="inlineStr">
        <is>
          <t>Pfingstferien</t>
        </is>
      </c>
      <c r="C70" s="48" t="n">
        <v>46525</v>
      </c>
      <c r="D70" s="48" t="n">
        <v>46525</v>
      </c>
      <c r="E70" s="17" t="n">
        <v>1</v>
      </c>
    </row>
    <row r="71">
      <c r="A71" s="16" t="inlineStr"/>
      <c r="B71" s="16" t="inlineStr">
        <is>
          <t>Sommerferien</t>
        </is>
      </c>
      <c r="C71" s="48" t="n">
        <v>46587</v>
      </c>
      <c r="D71" s="48" t="n">
        <v>46630</v>
      </c>
      <c r="E71" s="17" t="n">
        <v>44</v>
      </c>
    </row>
    <row r="72">
      <c r="A72" s="16" t="inlineStr"/>
      <c r="B72" s="16" t="inlineStr">
        <is>
          <t>Herbstferien</t>
        </is>
      </c>
      <c r="C72" s="48" t="n">
        <v>46683</v>
      </c>
      <c r="D72" s="48" t="n">
        <v>46697</v>
      </c>
      <c r="E72" s="17" t="n">
        <v>15</v>
      </c>
    </row>
    <row r="73">
      <c r="A73" s="16" t="inlineStr"/>
      <c r="B73" s="16" t="inlineStr">
        <is>
          <t>Weihnachtsferien</t>
        </is>
      </c>
      <c r="C73" s="48" t="n">
        <v>46745</v>
      </c>
      <c r="D73" s="48" t="n">
        <v>46760</v>
      </c>
      <c r="E73" s="17" t="n">
        <v>16</v>
      </c>
    </row>
    <row r="74">
      <c r="A74" s="46" t="inlineStr">
        <is>
          <t>Rheinland-Pfalz</t>
        </is>
      </c>
      <c r="B74" s="16" t="inlineStr">
        <is>
          <t>Weihnachtsferien</t>
        </is>
      </c>
      <c r="C74" s="48" t="n">
        <v>46379</v>
      </c>
      <c r="D74" s="48" t="n">
        <v>46395</v>
      </c>
      <c r="E74" s="17" t="n">
        <v>17</v>
      </c>
    </row>
    <row r="75">
      <c r="A75" s="16" t="inlineStr"/>
      <c r="B75" s="16" t="inlineStr">
        <is>
          <t>Osterferien</t>
        </is>
      </c>
      <c r="C75" s="48" t="n">
        <v>46468</v>
      </c>
      <c r="D75" s="48" t="n">
        <v>46479</v>
      </c>
      <c r="E75" s="17" t="n">
        <v>12</v>
      </c>
    </row>
    <row r="76">
      <c r="A76" s="16" t="inlineStr"/>
      <c r="B76" s="16" t="inlineStr">
        <is>
          <t>Sommerferien</t>
        </is>
      </c>
      <c r="C76" s="48" t="n">
        <v>46566</v>
      </c>
      <c r="D76" s="48" t="n">
        <v>46605</v>
      </c>
      <c r="E76" s="17" t="n">
        <v>40</v>
      </c>
    </row>
    <row r="77">
      <c r="A77" s="16" t="inlineStr"/>
      <c r="B77" s="16" t="inlineStr">
        <is>
          <t>Herbstferien</t>
        </is>
      </c>
      <c r="C77" s="48" t="n">
        <v>46664</v>
      </c>
      <c r="D77" s="48" t="n">
        <v>46675</v>
      </c>
      <c r="E77" s="17" t="n">
        <v>12</v>
      </c>
    </row>
    <row r="78">
      <c r="A78" s="16" t="inlineStr"/>
      <c r="B78" s="16" t="inlineStr">
        <is>
          <t>Weihnachtsferien</t>
        </is>
      </c>
      <c r="C78" s="48" t="n">
        <v>46744</v>
      </c>
      <c r="D78" s="48" t="n">
        <v>46759</v>
      </c>
      <c r="E78" s="17" t="n">
        <v>16</v>
      </c>
    </row>
    <row r="79">
      <c r="A79" s="46" t="inlineStr">
        <is>
          <t>Saarland</t>
        </is>
      </c>
      <c r="B79" s="16" t="inlineStr">
        <is>
          <t>Winterferien</t>
        </is>
      </c>
      <c r="C79" s="48" t="n">
        <v>46426</v>
      </c>
      <c r="D79" s="48" t="n">
        <v>46430</v>
      </c>
      <c r="E79" s="17" t="n">
        <v>5</v>
      </c>
    </row>
    <row r="80">
      <c r="A80" s="16" t="inlineStr"/>
      <c r="B80" s="16" t="inlineStr">
        <is>
          <t>Osterferien</t>
        </is>
      </c>
      <c r="C80" s="48" t="n">
        <v>46476</v>
      </c>
      <c r="D80" s="48" t="n">
        <v>46486</v>
      </c>
      <c r="E80" s="17" t="n">
        <v>11</v>
      </c>
    </row>
    <row r="81">
      <c r="A81" s="16" t="inlineStr"/>
      <c r="B81" s="16" t="inlineStr">
        <is>
          <t>Sommerferien</t>
        </is>
      </c>
      <c r="C81" s="48" t="n">
        <v>46566</v>
      </c>
      <c r="D81" s="48" t="n">
        <v>46605</v>
      </c>
      <c r="E81" s="17" t="n">
        <v>40</v>
      </c>
    </row>
    <row r="82">
      <c r="A82" s="16" t="inlineStr"/>
      <c r="B82" s="16" t="inlineStr">
        <is>
          <t>Herbstferien</t>
        </is>
      </c>
      <c r="C82" s="48" t="n">
        <v>46664</v>
      </c>
      <c r="D82" s="48" t="n">
        <v>46675</v>
      </c>
      <c r="E82" s="17" t="n">
        <v>12</v>
      </c>
    </row>
    <row r="83">
      <c r="A83" s="16" t="inlineStr"/>
      <c r="B83" s="16" t="inlineStr">
        <is>
          <t>Weihnachtsferien</t>
        </is>
      </c>
      <c r="C83" s="48" t="n">
        <v>46741</v>
      </c>
      <c r="D83" s="48" t="n">
        <v>46752</v>
      </c>
      <c r="E83" s="17" t="n">
        <v>12</v>
      </c>
    </row>
    <row r="84">
      <c r="A84" s="46" t="inlineStr">
        <is>
          <t>Sachsen</t>
        </is>
      </c>
      <c r="B84" s="16" t="inlineStr">
        <is>
          <t>Weihnachtsferien</t>
        </is>
      </c>
      <c r="C84" s="48" t="n">
        <v>46379</v>
      </c>
      <c r="D84" s="48" t="n">
        <v>46389</v>
      </c>
      <c r="E84" s="17" t="n">
        <v>11</v>
      </c>
    </row>
    <row r="85">
      <c r="A85" s="16" t="inlineStr"/>
      <c r="B85" s="16" t="inlineStr">
        <is>
          <t>Winterferien</t>
        </is>
      </c>
      <c r="C85" s="48" t="n">
        <v>46426</v>
      </c>
      <c r="D85" s="48" t="n">
        <v>46437</v>
      </c>
      <c r="E85" s="17" t="n">
        <v>12</v>
      </c>
    </row>
    <row r="86">
      <c r="A86" s="16" t="inlineStr"/>
      <c r="B86" s="16" t="inlineStr">
        <is>
          <t>Osterferien</t>
        </is>
      </c>
      <c r="C86" s="48" t="n">
        <v>46472</v>
      </c>
      <c r="D86" s="48" t="n">
        <v>46479</v>
      </c>
      <c r="E86" s="17" t="n">
        <v>8</v>
      </c>
    </row>
    <row r="87">
      <c r="A87" s="16" t="inlineStr"/>
      <c r="B87" s="16" t="inlineStr">
        <is>
          <t>Pfingstferien</t>
        </is>
      </c>
      <c r="C87" s="48" t="n">
        <v>46522</v>
      </c>
      <c r="D87" s="48" t="n">
        <v>46525</v>
      </c>
      <c r="E87" s="17" t="n">
        <v>4</v>
      </c>
    </row>
    <row r="88">
      <c r="A88" s="16" t="inlineStr"/>
      <c r="B88" s="16" t="inlineStr">
        <is>
          <t>Sommerferien</t>
        </is>
      </c>
      <c r="C88" s="48" t="n">
        <v>46578</v>
      </c>
      <c r="D88" s="48" t="n">
        <v>46619</v>
      </c>
      <c r="E88" s="17" t="n">
        <v>42</v>
      </c>
    </row>
    <row r="89">
      <c r="A89" s="16" t="inlineStr"/>
      <c r="B89" s="16" t="inlineStr">
        <is>
          <t>Herbstferien</t>
        </is>
      </c>
      <c r="C89" s="48" t="n">
        <v>46671</v>
      </c>
      <c r="D89" s="48" t="n">
        <v>46683</v>
      </c>
      <c r="E89" s="17" t="n">
        <v>13</v>
      </c>
    </row>
    <row r="90">
      <c r="A90" s="16" t="inlineStr"/>
      <c r="B90" s="16" t="inlineStr">
        <is>
          <t>Weihnachtsferien</t>
        </is>
      </c>
      <c r="C90" s="48" t="n">
        <v>46744</v>
      </c>
      <c r="D90" s="48" t="n">
        <v>46753</v>
      </c>
      <c r="E90" s="17" t="n">
        <v>10</v>
      </c>
    </row>
    <row r="91">
      <c r="A91" s="46" t="inlineStr">
        <is>
          <t>Sachsen-Anhalt</t>
        </is>
      </c>
      <c r="B91" s="16" t="inlineStr">
        <is>
          <t>Weihnachtsferien</t>
        </is>
      </c>
      <c r="C91" s="48" t="n">
        <v>46377</v>
      </c>
      <c r="D91" s="48" t="n">
        <v>46389</v>
      </c>
      <c r="E91" s="17" t="n">
        <v>13</v>
      </c>
    </row>
    <row r="92">
      <c r="A92" s="16" t="inlineStr"/>
      <c r="B92" s="16" t="inlineStr">
        <is>
          <t>Winterferien</t>
        </is>
      </c>
      <c r="C92" s="48" t="n">
        <v>46419</v>
      </c>
      <c r="D92" s="48" t="n">
        <v>46424</v>
      </c>
      <c r="E92" s="17" t="n">
        <v>6</v>
      </c>
    </row>
    <row r="93">
      <c r="A93" s="16" t="inlineStr"/>
      <c r="B93" s="16" t="inlineStr">
        <is>
          <t>Osterferien</t>
        </is>
      </c>
      <c r="C93" s="48" t="n">
        <v>46468</v>
      </c>
      <c r="D93" s="48" t="n">
        <v>46473</v>
      </c>
      <c r="E93" s="17" t="n">
        <v>6</v>
      </c>
    </row>
    <row r="94">
      <c r="A94" s="16" t="inlineStr"/>
      <c r="B94" s="16" t="inlineStr">
        <is>
          <t>Pfingstferien</t>
        </is>
      </c>
      <c r="C94" s="48" t="n">
        <v>46522</v>
      </c>
      <c r="D94" s="48" t="n">
        <v>46529</v>
      </c>
      <c r="E94" s="17" t="n">
        <v>8</v>
      </c>
    </row>
    <row r="95">
      <c r="A95" s="16" t="inlineStr"/>
      <c r="B95" s="16" t="inlineStr">
        <is>
          <t>Sommerferien</t>
        </is>
      </c>
      <c r="C95" s="48" t="n">
        <v>46578</v>
      </c>
      <c r="D95" s="48" t="n">
        <v>46619</v>
      </c>
      <c r="E95" s="17" t="n">
        <v>42</v>
      </c>
    </row>
    <row r="96">
      <c r="A96" s="16" t="inlineStr"/>
      <c r="B96" s="16" t="inlineStr">
        <is>
          <t>Herbstferien</t>
        </is>
      </c>
      <c r="C96" s="48" t="n">
        <v>46678</v>
      </c>
      <c r="D96" s="48" t="n">
        <v>46683</v>
      </c>
      <c r="E96" s="17" t="n">
        <v>6</v>
      </c>
    </row>
    <row r="97">
      <c r="A97" s="16" t="inlineStr"/>
      <c r="B97" s="16" t="inlineStr">
        <is>
          <t>Weihnachtsferien</t>
        </is>
      </c>
      <c r="C97" s="48" t="n">
        <v>46741</v>
      </c>
      <c r="D97" s="48" t="n">
        <v>46752</v>
      </c>
      <c r="E97" s="17" t="n">
        <v>12</v>
      </c>
    </row>
    <row r="98">
      <c r="A98" s="46" t="inlineStr">
        <is>
          <t>Schleswig-Holstein</t>
        </is>
      </c>
      <c r="B98" s="16" t="inlineStr">
        <is>
          <t>Weihnachtsferien</t>
        </is>
      </c>
      <c r="C98" s="48" t="n">
        <v>46377</v>
      </c>
      <c r="D98" s="48" t="n">
        <v>46393</v>
      </c>
      <c r="E98" s="17" t="n">
        <v>17</v>
      </c>
    </row>
    <row r="99">
      <c r="A99" s="16" t="inlineStr"/>
      <c r="B99" s="16" t="inlineStr">
        <is>
          <t>Osterferien</t>
        </is>
      </c>
      <c r="C99" s="48" t="n">
        <v>46476</v>
      </c>
      <c r="D99" s="48" t="n">
        <v>46487</v>
      </c>
      <c r="E99" s="17" t="n">
        <v>12</v>
      </c>
    </row>
    <row r="100">
      <c r="A100" s="16" t="inlineStr"/>
      <c r="B100" s="16" t="inlineStr">
        <is>
          <t>Pfingstferien</t>
        </is>
      </c>
      <c r="C100" s="48" t="n">
        <v>46514</v>
      </c>
      <c r="D100" s="48" t="n">
        <v>46514</v>
      </c>
      <c r="E100" s="17" t="n">
        <v>1</v>
      </c>
    </row>
    <row r="101">
      <c r="A101" s="16" t="inlineStr"/>
      <c r="B101" s="16" t="inlineStr">
        <is>
          <t>Sommerferien</t>
        </is>
      </c>
      <c r="C101" s="48" t="n">
        <v>46571</v>
      </c>
      <c r="D101" s="48" t="n">
        <v>46613</v>
      </c>
      <c r="E101" s="17" t="n">
        <v>43</v>
      </c>
    </row>
    <row r="102">
      <c r="A102" s="16" t="inlineStr"/>
      <c r="B102" s="16" t="inlineStr">
        <is>
          <t>Herbstferien</t>
        </is>
      </c>
      <c r="C102" s="48" t="n">
        <v>46671</v>
      </c>
      <c r="D102" s="48" t="n">
        <v>46683</v>
      </c>
      <c r="E102" s="17" t="n">
        <v>13</v>
      </c>
    </row>
    <row r="103">
      <c r="A103" s="16" t="inlineStr"/>
      <c r="B103" s="16" t="inlineStr">
        <is>
          <t>Weihnachtsferien</t>
        </is>
      </c>
      <c r="C103" s="48" t="n">
        <v>46744</v>
      </c>
      <c r="D103" s="48" t="n">
        <v>46760</v>
      </c>
      <c r="E103" s="17" t="n">
        <v>17</v>
      </c>
    </row>
    <row r="104">
      <c r="A104" s="46" t="inlineStr">
        <is>
          <t>Thüringen</t>
        </is>
      </c>
      <c r="B104" s="16" t="inlineStr">
        <is>
          <t>Weihnachtsferien</t>
        </is>
      </c>
      <c r="C104" s="48" t="n">
        <v>46379</v>
      </c>
      <c r="D104" s="48" t="n">
        <v>46389</v>
      </c>
      <c r="E104" s="17" t="n">
        <v>11</v>
      </c>
    </row>
    <row r="105">
      <c r="A105" s="16" t="inlineStr"/>
      <c r="B105" s="16" t="inlineStr">
        <is>
          <t>Winterferien</t>
        </is>
      </c>
      <c r="C105" s="48" t="n">
        <v>46419</v>
      </c>
      <c r="D105" s="48" t="n">
        <v>46424</v>
      </c>
      <c r="E105" s="17" t="n">
        <v>6</v>
      </c>
    </row>
    <row r="106">
      <c r="A106" s="16" t="inlineStr"/>
      <c r="B106" s="16" t="inlineStr">
        <is>
          <t>Osterferien</t>
        </is>
      </c>
      <c r="C106" s="48" t="n">
        <v>46468</v>
      </c>
      <c r="D106" s="48" t="n">
        <v>46480</v>
      </c>
      <c r="E106" s="17" t="n">
        <v>13</v>
      </c>
    </row>
    <row r="107">
      <c r="A107" s="16" t="inlineStr"/>
      <c r="B107" s="16" t="inlineStr">
        <is>
          <t>Pfingstferien</t>
        </is>
      </c>
      <c r="C107" s="48" t="n">
        <v>46514</v>
      </c>
      <c r="D107" s="48" t="n">
        <v>46514</v>
      </c>
      <c r="E107" s="17" t="n">
        <v>1</v>
      </c>
    </row>
    <row r="108">
      <c r="A108" s="16" t="inlineStr"/>
      <c r="B108" s="16" t="inlineStr">
        <is>
          <t>Sommerferien</t>
        </is>
      </c>
      <c r="C108" s="48" t="n">
        <v>46578</v>
      </c>
      <c r="D108" s="48" t="n">
        <v>46619</v>
      </c>
      <c r="E108" s="17" t="n">
        <v>42</v>
      </c>
    </row>
    <row r="109">
      <c r="A109" s="16" t="inlineStr"/>
      <c r="B109" s="16" t="inlineStr">
        <is>
          <t>Herbstferien</t>
        </is>
      </c>
      <c r="C109" s="48" t="n">
        <v>46669</v>
      </c>
      <c r="D109" s="48" t="n">
        <v>46683</v>
      </c>
      <c r="E109" s="17" t="n">
        <v>15</v>
      </c>
    </row>
    <row r="110">
      <c r="A110" s="16" t="inlineStr"/>
      <c r="B110" s="16" t="inlineStr">
        <is>
          <t>Weihnachtsferien</t>
        </is>
      </c>
      <c r="C110" s="48" t="n">
        <v>46744</v>
      </c>
      <c r="D110" s="48" t="n">
        <v>46752</v>
      </c>
      <c r="E110" s="17" t="n">
        <v>9</v>
      </c>
    </row>
    <row r="112">
      <c r="A112" s="31" t="inlineStr">
        <is>
          <t>Quelle: Ferienkalender der Kultusministerkonferenz, Stand 09.10.2025, abgeglichen mit den Ferienregelungen der Länder. Bewegliche Ferientage, die jede Schule selbst festlegt, fehlen hier.</t>
        </is>
      </c>
    </row>
  </sheetData>
  <printOptions horizontalCentered="1"/>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Personalplaner24</dc:creator>
  <dc:title>Urlaubs- und Abwesenheitsplaner 2027</dc:title>
  <dc:description>Urlaubsplanung mit Feiertagen aller 16 Bundesländer, Teilzeitfaktor, halben Tagen und Resturlaubsübertrag. Ohne Makros.</dc:description>
  <dcterms:created xsi:type="dcterms:W3CDTF">2026-09-20T12:51:33Z</dcterms:created>
  <dcterms:modified xsi:type="dcterms:W3CDTF">2026-09-20T12:51:33Z</dcterms:modified>
</cp:coreProperties>
</file>